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Arquivos secretaria e pregão\Pregoeira\PE_64_2023 - MAT BIOLOGICO II\Minuta\"/>
    </mc:Choice>
  </mc:AlternateContent>
  <xr:revisionPtr revIDLastSave="0" documentId="13_ncr:1_{0C723CC2-D128-42F8-9936-0F27E3062B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-A" sheetId="1" r:id="rId1"/>
    <sheet name="Intervalos" sheetId="2" r:id="rId2"/>
  </sheets>
  <definedNames>
    <definedName name="_xlnm._FilterDatabase" localSheetId="0" hidden="1">'Anexo I-A'!#REF!</definedName>
    <definedName name="_xlnm.Print_Area" localSheetId="0">'Anexo I-A'!$A$1:$K$67</definedName>
  </definedNames>
  <calcPr calcId="181029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67" i="1" l="1"/>
</calcChain>
</file>

<file path=xl/sharedStrings.xml><?xml version="1.0" encoding="utf-8"?>
<sst xmlns="http://schemas.openxmlformats.org/spreadsheetml/2006/main" count="330" uniqueCount="105">
  <si>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</si>
  <si>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</si>
  <si>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</si>
  <si>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</si>
  <si>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</si>
  <si>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</si>
  <si>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</si>
  <si>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</si>
  <si>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</si>
  <si>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</si>
  <si>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</si>
  <si>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</si>
  <si>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</si>
  <si>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</si>
  <si>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</si>
  <si>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VALOR TOTAL</t>
  </si>
  <si>
    <t>Diferença Mínima
 de Valores / 
Percentuais de 
Lances</t>
  </si>
  <si>
    <t>Valor Unitário
Estimado (Faixa)</t>
  </si>
  <si>
    <t>0,10%</t>
  </si>
  <si>
    <t>Interpretação</t>
  </si>
  <si>
    <t>R$ 0,01 - R$ 5,00 =&gt; R$ 0,01</t>
  </si>
  <si>
    <t>R$ 5,01 - R$ 10,00 =&gt; R$ 0,02</t>
  </si>
  <si>
    <t>R$ 10,01 - R$ 20,00 =&gt; R$ 0,03</t>
  </si>
  <si>
    <t>R$ 20,01 - R$ 50,00 =&gt; R$ 0,05</t>
  </si>
  <si>
    <t>R$ 50,01 - R$ 100,00 =&gt; R$ 0,10</t>
  </si>
  <si>
    <t>Acima de R$ 100,00 =&gt; 0,10%</t>
  </si>
  <si>
    <t>Ágar Base para XLT4 (Meio para isolamento e diferenciação de patógenos entéricos)</t>
  </si>
  <si>
    <t>Ágar batata dextrose (PDA). FRASCO C/500G</t>
  </si>
  <si>
    <t>Ágar Czapeck-Dox. Matéria-prima grau farmacêutico.</t>
  </si>
  <si>
    <t>Agar Entérico De Hecktoen (HE)</t>
  </si>
  <si>
    <t>Ágar Eosina azul de metileno (E.M.B.)</t>
  </si>
  <si>
    <t>Agar Infusão de Cérebro e Coração (BHI)</t>
  </si>
  <si>
    <t>Ágar M17 - para o isolamento e enumeração dos estreptococos láctico no iogurte, queijo e outros produtos lácteos</t>
  </si>
  <si>
    <t>Ágar MacConkey. Ágar MacConkey - FRASCO C/500G</t>
  </si>
  <si>
    <t>Ágar Nutriente (Utilizado na análise de água, alimentos e leite como meio para cultivo de amostras submetidas a exames bacteriológicos e isolamento de organismos para culturas puras)</t>
  </si>
  <si>
    <t>Ágar sal manitol FRASCO C/500G</t>
  </si>
  <si>
    <t>AGAR SALMONELLA SHIGELLA - Apresentação frasco com 500gr. Ágar Salmonella Shigella é um meio diferencial seletivo empregado em bacteriologia para isolar Salmonella e Shigella a partir de fezes, urina e alimentos frescos ou enlatados.</t>
  </si>
  <si>
    <t>Ágar Sulfeto Indol Motilidade (SIM). Frasco 500g</t>
  </si>
  <si>
    <t>agar Tríplice Açúcar Ferro (TSI)</t>
  </si>
  <si>
    <t>Ágar Tripto-Caseína Soja. Frasco 500g</t>
  </si>
  <si>
    <t>ÁGAR, TIPO ÁGAR BACTERIOLÓGICO, ASPECTO FÍSICO PÓ</t>
  </si>
  <si>
    <t>BCG - DEXTROSE ÁGAR. ÁGAR SNYDER. APRESENTAÇÃO PÓ - FRASCO 500 GR</t>
  </si>
  <si>
    <t>BSA (Soro Albumina Bovina) pó liofilizado</t>
  </si>
  <si>
    <t>CALDO ENRIQUECIMENTO COLIFORMES TOTAIS E E.COLI, PÓ</t>
  </si>
  <si>
    <t>Caldo Fraser. Caldo Fraser (Frasco 500G)</t>
  </si>
  <si>
    <t>Caldo Infusão de cérebro e coração, apresentação: pó</t>
  </si>
  <si>
    <t>Caldo Lauril Sulfato Triptose. Frasco 500 g .</t>
  </si>
  <si>
    <t>Caldo Mossel. Caldo Mossel (Frasco 500G)</t>
  </si>
  <si>
    <t>caldo Rapapport- Vassidilidis (RV)</t>
  </si>
  <si>
    <t>CALDO SABOURAUD DEXTROSE 2%, PÓ</t>
  </si>
  <si>
    <t>caldo Tetrationato (TT)   FRASCO C/500G</t>
  </si>
  <si>
    <t>Caldo triptona de soja (TSB) FRASCO C/500G</t>
  </si>
  <si>
    <t>Discos de antibiograma de colistina - FRASCO C/ 50 DISCOS</t>
  </si>
  <si>
    <t>Extrato de levedura FRASCO C/500G</t>
  </si>
  <si>
    <t xml:space="preserve">Meio de congelamento de cultura celular para criopreservação de uma ampla variedade de células de mamíferos, incluindo CHO-S, CHO-K1, HEK 293, Jurkat e NIH 3T3. Formato: Líquido. Produto Referência: Recovery™ Cell Culture Freezing Medium (Gibco™) </t>
  </si>
  <si>
    <t>Meio de cultura caldo azida dextrose ou caldo azida glicose. Apresentação: pó</t>
  </si>
  <si>
    <t>Meio de cultura de teste OF (oxidação/fermentação). Apresentação: pó. para diferencição e classificação de bactérias gram-negativas. APresentação: pó</t>
  </si>
  <si>
    <t xml:space="preserve">Meio de cultura destinado ao isolamento de micro-organismos em amostras de sangue. Caixa de papelão contendo 10 frascos de vidro com tampa de borracha e lacre metálico contendo 9 mL de meio TSB acrescentado de SPS, CO2 e vácuo. SINONÍMIA: TSB (Tryptic Soy Agar) - Hemocult I Pediátrico </t>
  </si>
  <si>
    <t>MEIO DE CULTURA, ÁGAR CETRIMIDE, PÓ</t>
  </si>
  <si>
    <t>MEIO DE CULTURA, ÁGUA PEPTONADA TAMPONADA, PÓ</t>
  </si>
  <si>
    <t>MEIO DE CULTURA, TIPO ÁGAR BAIRD PARKER, APRESENTAÇÃO PÓ</t>
  </si>
  <si>
    <t>MEIO DE CULTURA, TIPO ÁGAR BASE COLUMBIA, APRESENTAÇÃO PÓ</t>
  </si>
  <si>
    <t>MEIO DE CULTURA, TIPO ÁGAR CITRATO DE SIMMONS, APRESENTAÇÃO PÓ</t>
  </si>
  <si>
    <t>MEIO DE CULTURA, TIPO ÁGAR FENILALANINA, APRESENTAÇÃO PÓ</t>
  </si>
  <si>
    <t>MEIO DE CULTURA, TIPO ÁGAR LISINA FERRO, APRESENTAÇÃO PÓ</t>
  </si>
  <si>
    <t>MEIO DE CULTURA, TIPO ÁGAR MUELLER HINTON, APRESENTAÇÃO PÓ</t>
  </si>
  <si>
    <t>MEIO DE CULTURA, TIPO ÁGAR VERDE BRILHANTE, APRESENTAÇÃO PÓ</t>
  </si>
  <si>
    <t>MEIO DE CULTURA, TIPO CALDO EC, APRESENTAÇÃO PÓ</t>
  </si>
  <si>
    <t>MEIO DE CULTURA, TIPO CALDO MUELLER HINTON, APRESENTAÇÃO PÓ</t>
  </si>
  <si>
    <t>MEIO DE CULTURA,, TIPO CALDO NUTRIENTE, APRESENTAÇÃO PÓ</t>
  </si>
  <si>
    <t>meio de cultura., tipo ágar mitis salivarius, aspecto físico pó</t>
  </si>
  <si>
    <t>MEIO DE CULTURA., TIPO CALDO ENRIQUECIMENTO SELETIVO PARA LISTERIA (UVM), ASPECTO FÍSICO PÓ</t>
  </si>
  <si>
    <t>MEIO DE CULTURA., TIPO CALDO TRIPTONA, ASPECTO FÍSICO PÓ</t>
  </si>
  <si>
    <t>MEIO EAGLE DULBECCO MODIFICADO COM 4500MG/L DE GLICOSE  (DMEM - Dulbecco’s Modified Eagle’s Medium - high glucose) referência: D6429 NCM 38210000 With 4500 mg/L glucose, L-glutamine, sodium pyruvate, and sodium bicarbonate, liquid, sterile-filtered, suitable for cell culture</t>
  </si>
  <si>
    <t>MEIO RPMI 1640 Frasco  10 Litros</t>
  </si>
  <si>
    <t>PENICILINA/ESTREPTOMICINA/GLUTAMINA - 100 X</t>
  </si>
  <si>
    <t>Sangue total de carneiro, desfibrinado, utilizado na suplementação de meios de cultura para cultura de diversos microrganismos e para testes sorológicos. Não contém anticoagulante.</t>
  </si>
  <si>
    <t>Soro fetal bovino estéril, filtrado e livre de mycoplasma</t>
  </si>
  <si>
    <t>SUPLEMENTO PARA MEIO DE CULTURA, TIPO SOLUÇÃO SALINA BALANCEADA DE HANK, ASPECTO FÍSICO LÍQUIDO</t>
  </si>
  <si>
    <t>frasco de 500g</t>
  </si>
  <si>
    <t>Frasco 1 g</t>
  </si>
  <si>
    <t>FRASCO C/500G</t>
  </si>
  <si>
    <t>Frasco 50ml</t>
  </si>
  <si>
    <t>Frasco 500g</t>
  </si>
  <si>
    <t>garrafa de 500 ml</t>
  </si>
  <si>
    <t>Frasco  10 Litros</t>
  </si>
  <si>
    <t>Frasco 100 mL .</t>
  </si>
  <si>
    <t>frasco de 100g</t>
  </si>
  <si>
    <t>FRASCO 500,00 ML .</t>
  </si>
  <si>
    <t>Frasco c/ 500ml</t>
  </si>
  <si>
    <t>SIM</t>
  </si>
  <si>
    <t>NÃO</t>
  </si>
  <si>
    <t>PROTEÍNA, TIPO ALBUMINA, APRESENTAÇÃO LIOFILIZADA, CARACTERÍSTICAS ADICIONAIS DE SORO BOVINO (BSA), GRAU PUREZA MÍNIMO DE 98%, CARACTERÍSTICA ADICIONAL GRAU V</t>
  </si>
  <si>
    <t>unidade = Pacote com 10 placas</t>
  </si>
  <si>
    <t>Ágar semente de Níger (Agar Niger). Meio seletivo e diferencial utilizado para isolamento de Cryptococcus neoformans. Apresentação: envasado em placas de Petri descartáveis estéreis, de tamanho 90x15mm, com de 20 a 22mL do meio de cultura cada. Marca de referência: Plastlabor - Fornecimento em pacote com 10 placas</t>
  </si>
  <si>
    <t>Chromagar cândida, 20mL, placas 90x15, Fornecimento em kit com 10 placas</t>
  </si>
  <si>
    <t>unidade = Kit com 10 placas</t>
  </si>
  <si>
    <t>Discos de antibiograma de Amoxicilina+Clavulanato - Fornecimento em frasco com 50 unidades</t>
  </si>
  <si>
    <t>unidade = Frasco c/ 50 und.</t>
  </si>
  <si>
    <t>Discos de antibiograma de Cefotaxima - Fornecimento em frasco com 50 unidades</t>
  </si>
  <si>
    <t>Discos de antibiograma de Ceftiofur - Fornecimento em frasco com 50 unidades</t>
  </si>
  <si>
    <t>Discos de antibiograma de Enrofloxacina - Fornecimento em frasco com 50 unidades</t>
  </si>
  <si>
    <t>Fita para Determinação de Oxidase. embalagem com 20 fitas que permitem a detecção imediata da enzima oxidase. Fornecimento em embalagem com 20 fitas</t>
  </si>
  <si>
    <t>unidade = Embalagem com 20</t>
  </si>
  <si>
    <t>unidade = caixa com 10 frascos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</si>
</sst>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view="pageLayout" zoomScaleNormal="100" zoomScaleSheetLayoutView="80" workbookViewId="0">
      <selection activeCell="A3" sqref="A3:K3"/>
    </sheetView>
  </sheetViews>
  <sheetFormatPr defaultColWidth="9.140625" defaultRowHeight="12.75" x14ac:dyDescent="0.2"/>
  <cols>
    <col min="1" max="1" width="4.28515625" style="2" customWidth="1"/>
    <col min="2" max="2" width="43.5703125" style="2" customWidth="1"/>
    <col min="3" max="3" width="9.7109375" style="2" customWidth="1"/>
    <col min="4" max="4" width="11.85546875" style="3" customWidth="1"/>
    <col min="5" max="5" width="10" style="4" bestFit="1" customWidth="1"/>
    <col min="6" max="6" width="9.5703125" style="4" bestFit="1" customWidth="1"/>
    <col min="7" max="7" width="13.5703125" style="4" bestFit="1" customWidth="1"/>
    <col min="8" max="8" width="10" style="4" bestFit="1" customWidth="1"/>
    <col min="9" max="9" width="11.5703125" style="4" customWidth="1"/>
    <col min="10" max="10" width="7.85546875" style="10" bestFit="1" customWidth="1"/>
    <col min="11" max="11" width="14.5703125" style="4" bestFit="1" customWidth="1"/>
    <col min="12" max="12" width="16.28515625" style="1" customWidth="1"/>
    <col min="13" max="14" width="9.140625" style="1"/>
    <col min="15" max="15" width="21.85546875" style="1" customWidth="1"/>
    <col min="16" max="16" width="20.28515625" style="1" customWidth="1"/>
    <col min="17" max="16384" width="9.140625" style="1"/>
  </cols>
  <sheetData>
    <row r="1" spans="1:1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78.75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s="21" customFormat="1" ht="22.5" x14ac:dyDescent="0.2">
      <c r="A6" s="6">
        <v>1</v>
      </c>
      <c r="B6" s="5" t="s">
        <v>26</v>
      </c>
      <c r="C6" s="19">
        <v>411784</v>
      </c>
      <c r="D6" s="19" t="s">
        <v>79</v>
      </c>
      <c r="E6" s="5">
        <v>13</v>
      </c>
      <c r="F6" s="9">
        <v>414.99</v>
      </c>
      <c r="G6" s="9">
        <f>F6*E6</f>
        <v>5394.87</v>
      </c>
      <c r="H6" s="9" t="s">
        <v>90</v>
      </c>
      <c r="I6" s="9" t="s">
        <v>91</v>
      </c>
      <c r="J6" s="11" t="s">
        <v>12</v>
      </c>
      <c r="K6" s="20" t="str">
        <f>VLOOKUP(F6, Intervalos!$B$3:$C$8,2,TRUE)</f>
        <v>0,10%</v>
      </c>
    </row>
    <row r="7" spans="1:11" s="21" customFormat="1" ht="11.25" x14ac:dyDescent="0.2">
      <c r="A7" s="6">
        <v>2</v>
      </c>
      <c r="B7" s="5" t="s">
        <v>27</v>
      </c>
      <c r="C7" s="19">
        <v>427374</v>
      </c>
      <c r="D7" s="19" t="s">
        <v>79</v>
      </c>
      <c r="E7" s="5">
        <v>7</v>
      </c>
      <c r="F7" s="9">
        <v>301.45</v>
      </c>
      <c r="G7" s="9">
        <f t="shared" ref="G7:G58" si="0">F7*E7</f>
        <v>2110.15</v>
      </c>
      <c r="H7" s="9" t="s">
        <v>90</v>
      </c>
      <c r="I7" s="9" t="s">
        <v>91</v>
      </c>
      <c r="J7" s="11" t="s">
        <v>12</v>
      </c>
      <c r="K7" s="20" t="str">
        <f>VLOOKUP(F7, Intervalos!$B$3:$C$8,2,TRUE)</f>
        <v>0,10%</v>
      </c>
    </row>
    <row r="8" spans="1:11" s="21" customFormat="1" ht="11.25" x14ac:dyDescent="0.2">
      <c r="A8" s="6">
        <v>3</v>
      </c>
      <c r="B8" s="5" t="s">
        <v>28</v>
      </c>
      <c r="C8" s="19">
        <v>417419</v>
      </c>
      <c r="D8" s="19" t="s">
        <v>79</v>
      </c>
      <c r="E8" s="5">
        <v>2</v>
      </c>
      <c r="F8" s="9">
        <v>566.13</v>
      </c>
      <c r="G8" s="9">
        <f t="shared" si="0"/>
        <v>1132.26</v>
      </c>
      <c r="H8" s="9" t="s">
        <v>90</v>
      </c>
      <c r="I8" s="9" t="s">
        <v>91</v>
      </c>
      <c r="J8" s="11" t="s">
        <v>12</v>
      </c>
      <c r="K8" s="20" t="str">
        <f>VLOOKUP(F8, Intervalos!$B$3:$C$8,2,TRUE)</f>
        <v>0,10%</v>
      </c>
    </row>
    <row r="9" spans="1:11" s="21" customFormat="1" ht="11.25" x14ac:dyDescent="0.2">
      <c r="A9" s="6">
        <v>4</v>
      </c>
      <c r="B9" s="5" t="s">
        <v>29</v>
      </c>
      <c r="C9" s="19">
        <v>425417</v>
      </c>
      <c r="D9" s="19" t="s">
        <v>79</v>
      </c>
      <c r="E9" s="5">
        <v>27</v>
      </c>
      <c r="F9" s="9">
        <v>591.71</v>
      </c>
      <c r="G9" s="9">
        <f t="shared" si="0"/>
        <v>15976.170000000002</v>
      </c>
      <c r="H9" s="9" t="s">
        <v>90</v>
      </c>
      <c r="I9" s="9" t="s">
        <v>91</v>
      </c>
      <c r="J9" s="11" t="s">
        <v>12</v>
      </c>
      <c r="K9" s="20" t="str">
        <f>VLOOKUP(F9, Intervalos!$B$3:$C$8,2,TRUE)</f>
        <v>0,10%</v>
      </c>
    </row>
    <row r="10" spans="1:11" s="21" customFormat="1" ht="11.25" x14ac:dyDescent="0.2">
      <c r="A10" s="6">
        <v>5</v>
      </c>
      <c r="B10" s="5" t="s">
        <v>30</v>
      </c>
      <c r="C10" s="19">
        <v>419816</v>
      </c>
      <c r="D10" s="19" t="s">
        <v>79</v>
      </c>
      <c r="E10" s="5">
        <v>3</v>
      </c>
      <c r="F10" s="9">
        <v>457.18</v>
      </c>
      <c r="G10" s="9">
        <f t="shared" si="0"/>
        <v>1371.54</v>
      </c>
      <c r="H10" s="9" t="s">
        <v>90</v>
      </c>
      <c r="I10" s="9" t="s">
        <v>91</v>
      </c>
      <c r="J10" s="11" t="s">
        <v>12</v>
      </c>
      <c r="K10" s="20" t="str">
        <f>VLOOKUP(F10, Intervalos!$B$3:$C$8,2,TRUE)</f>
        <v>0,10%</v>
      </c>
    </row>
    <row r="11" spans="1:11" s="21" customFormat="1" ht="11.25" x14ac:dyDescent="0.2">
      <c r="A11" s="6">
        <v>6</v>
      </c>
      <c r="B11" s="5" t="s">
        <v>31</v>
      </c>
      <c r="C11" s="19">
        <v>355831</v>
      </c>
      <c r="D11" s="19" t="s">
        <v>79</v>
      </c>
      <c r="E11" s="5">
        <v>14</v>
      </c>
      <c r="F11" s="9">
        <v>389.33</v>
      </c>
      <c r="G11" s="9">
        <f t="shared" si="0"/>
        <v>5450.62</v>
      </c>
      <c r="H11" s="9" t="s">
        <v>90</v>
      </c>
      <c r="I11" s="9" t="s">
        <v>91</v>
      </c>
      <c r="J11" s="11" t="s">
        <v>12</v>
      </c>
      <c r="K11" s="20" t="str">
        <f>VLOOKUP(F11, Intervalos!$B$3:$C$8,2,TRUE)</f>
        <v>0,10%</v>
      </c>
    </row>
    <row r="12" spans="1:11" s="21" customFormat="1" ht="22.5" x14ac:dyDescent="0.2">
      <c r="A12" s="6">
        <v>7</v>
      </c>
      <c r="B12" s="5" t="s">
        <v>32</v>
      </c>
      <c r="C12" s="19">
        <v>444859</v>
      </c>
      <c r="D12" s="19" t="s">
        <v>79</v>
      </c>
      <c r="E12" s="5">
        <v>14</v>
      </c>
      <c r="F12" s="9">
        <v>919.57</v>
      </c>
      <c r="G12" s="9">
        <f t="shared" si="0"/>
        <v>12873.980000000001</v>
      </c>
      <c r="H12" s="9" t="s">
        <v>90</v>
      </c>
      <c r="I12" s="9" t="s">
        <v>91</v>
      </c>
      <c r="J12" s="11" t="s">
        <v>12</v>
      </c>
      <c r="K12" s="20" t="str">
        <f>VLOOKUP(F12, Intervalos!$B$3:$C$8,2,TRUE)</f>
        <v>0,10%</v>
      </c>
    </row>
    <row r="13" spans="1:11" s="21" customFormat="1" ht="11.25" x14ac:dyDescent="0.2">
      <c r="A13" s="6">
        <v>8</v>
      </c>
      <c r="B13" s="5" t="s">
        <v>33</v>
      </c>
      <c r="C13" s="19">
        <v>360765</v>
      </c>
      <c r="D13" s="19" t="s">
        <v>79</v>
      </c>
      <c r="E13" s="5">
        <v>8</v>
      </c>
      <c r="F13" s="9">
        <v>348.98</v>
      </c>
      <c r="G13" s="9">
        <f t="shared" si="0"/>
        <v>2791.84</v>
      </c>
      <c r="H13" s="9" t="s">
        <v>90</v>
      </c>
      <c r="I13" s="9" t="s">
        <v>91</v>
      </c>
      <c r="J13" s="11" t="s">
        <v>12</v>
      </c>
      <c r="K13" s="20" t="str">
        <f>VLOOKUP(F13, Intervalos!$B$3:$C$8,2,TRUE)</f>
        <v>0,10%</v>
      </c>
    </row>
    <row r="14" spans="1:11" s="21" customFormat="1" ht="33.75" x14ac:dyDescent="0.2">
      <c r="A14" s="6">
        <v>9</v>
      </c>
      <c r="B14" s="5" t="s">
        <v>34</v>
      </c>
      <c r="C14" s="19">
        <v>603584</v>
      </c>
      <c r="D14" s="19" t="s">
        <v>79</v>
      </c>
      <c r="E14" s="5">
        <v>3</v>
      </c>
      <c r="F14" s="9">
        <v>418.44</v>
      </c>
      <c r="G14" s="9">
        <f t="shared" si="0"/>
        <v>1255.32</v>
      </c>
      <c r="H14" s="9" t="s">
        <v>90</v>
      </c>
      <c r="I14" s="9" t="s">
        <v>91</v>
      </c>
      <c r="J14" s="11" t="s">
        <v>12</v>
      </c>
      <c r="K14" s="20" t="str">
        <f>VLOOKUP(F14, Intervalos!$B$3:$C$8,2,TRUE)</f>
        <v>0,10%</v>
      </c>
    </row>
    <row r="15" spans="1:11" s="21" customFormat="1" ht="11.25" x14ac:dyDescent="0.2">
      <c r="A15" s="6">
        <v>10</v>
      </c>
      <c r="B15" s="5" t="s">
        <v>35</v>
      </c>
      <c r="C15" s="19">
        <v>357789</v>
      </c>
      <c r="D15" s="19" t="s">
        <v>79</v>
      </c>
      <c r="E15" s="5">
        <v>13</v>
      </c>
      <c r="F15" s="9">
        <v>267.95999999999998</v>
      </c>
      <c r="G15" s="9">
        <f t="shared" si="0"/>
        <v>3483.4799999999996</v>
      </c>
      <c r="H15" s="9" t="s">
        <v>90</v>
      </c>
      <c r="I15" s="9" t="s">
        <v>91</v>
      </c>
      <c r="J15" s="11" t="s">
        <v>12</v>
      </c>
      <c r="K15" s="20" t="str">
        <f>VLOOKUP(F15, Intervalos!$B$3:$C$8,2,TRUE)</f>
        <v>0,10%</v>
      </c>
    </row>
    <row r="16" spans="1:11" s="21" customFormat="1" ht="45" x14ac:dyDescent="0.2">
      <c r="A16" s="6">
        <v>11</v>
      </c>
      <c r="B16" s="5" t="s">
        <v>36</v>
      </c>
      <c r="C16" s="19">
        <v>434761</v>
      </c>
      <c r="D16" s="19" t="s">
        <v>79</v>
      </c>
      <c r="E16" s="5">
        <v>13</v>
      </c>
      <c r="F16" s="9">
        <v>397.1</v>
      </c>
      <c r="G16" s="9">
        <f t="shared" si="0"/>
        <v>5162.3</v>
      </c>
      <c r="H16" s="9" t="s">
        <v>90</v>
      </c>
      <c r="I16" s="9" t="s">
        <v>91</v>
      </c>
      <c r="J16" s="11" t="s">
        <v>12</v>
      </c>
      <c r="K16" s="20" t="str">
        <f>VLOOKUP(F16, Intervalos!$B$3:$C$8,2,TRUE)</f>
        <v>0,10%</v>
      </c>
    </row>
    <row r="17" spans="1:11" s="21" customFormat="1" ht="56.25" x14ac:dyDescent="0.2">
      <c r="A17" s="6">
        <v>12</v>
      </c>
      <c r="B17" s="5" t="s">
        <v>94</v>
      </c>
      <c r="C17" s="19">
        <v>369849</v>
      </c>
      <c r="D17" s="19" t="s">
        <v>93</v>
      </c>
      <c r="E17" s="5">
        <v>2</v>
      </c>
      <c r="F17" s="9">
        <v>101.45</v>
      </c>
      <c r="G17" s="9">
        <f t="shared" si="0"/>
        <v>202.9</v>
      </c>
      <c r="H17" s="9" t="s">
        <v>90</v>
      </c>
      <c r="I17" s="9" t="s">
        <v>91</v>
      </c>
      <c r="J17" s="11" t="s">
        <v>12</v>
      </c>
      <c r="K17" s="20" t="str">
        <f>VLOOKUP(F17, Intervalos!$B$3:$C$8,2,TRUE)</f>
        <v>0,10%</v>
      </c>
    </row>
    <row r="18" spans="1:11" s="21" customFormat="1" ht="11.25" x14ac:dyDescent="0.2">
      <c r="A18" s="6">
        <v>13</v>
      </c>
      <c r="B18" s="5" t="s">
        <v>37</v>
      </c>
      <c r="C18" s="19">
        <v>354128</v>
      </c>
      <c r="D18" s="19" t="s">
        <v>79</v>
      </c>
      <c r="E18" s="5">
        <v>2</v>
      </c>
      <c r="F18" s="9">
        <v>500.75</v>
      </c>
      <c r="G18" s="9">
        <f t="shared" si="0"/>
        <v>1001.5</v>
      </c>
      <c r="H18" s="9" t="s">
        <v>90</v>
      </c>
      <c r="I18" s="9" t="s">
        <v>91</v>
      </c>
      <c r="J18" s="11" t="s">
        <v>12</v>
      </c>
      <c r="K18" s="20" t="str">
        <f>VLOOKUP(F18, Intervalos!$B$3:$C$8,2,TRUE)</f>
        <v>0,10%</v>
      </c>
    </row>
    <row r="19" spans="1:11" s="21" customFormat="1" ht="11.25" x14ac:dyDescent="0.2">
      <c r="A19" s="6">
        <v>14</v>
      </c>
      <c r="B19" s="5" t="s">
        <v>38</v>
      </c>
      <c r="C19" s="19">
        <v>397085</v>
      </c>
      <c r="D19" s="19" t="s">
        <v>79</v>
      </c>
      <c r="E19" s="5">
        <v>15</v>
      </c>
      <c r="F19" s="9">
        <v>377.27</v>
      </c>
      <c r="G19" s="9">
        <f t="shared" si="0"/>
        <v>5659.0499999999993</v>
      </c>
      <c r="H19" s="9" t="s">
        <v>90</v>
      </c>
      <c r="I19" s="9" t="s">
        <v>91</v>
      </c>
      <c r="J19" s="11" t="s">
        <v>12</v>
      </c>
      <c r="K19" s="20" t="str">
        <f>VLOOKUP(F19, Intervalos!$B$3:$C$8,2,TRUE)</f>
        <v>0,10%</v>
      </c>
    </row>
    <row r="20" spans="1:11" s="21" customFormat="1" ht="11.25" x14ac:dyDescent="0.2">
      <c r="A20" s="6">
        <v>15</v>
      </c>
      <c r="B20" s="5" t="s">
        <v>39</v>
      </c>
      <c r="C20" s="19">
        <v>375655</v>
      </c>
      <c r="D20" s="19" t="s">
        <v>79</v>
      </c>
      <c r="E20" s="5">
        <v>4</v>
      </c>
      <c r="F20" s="9">
        <v>361.04</v>
      </c>
      <c r="G20" s="9">
        <f t="shared" si="0"/>
        <v>1444.16</v>
      </c>
      <c r="H20" s="9" t="s">
        <v>90</v>
      </c>
      <c r="I20" s="9" t="s">
        <v>91</v>
      </c>
      <c r="J20" s="11" t="s">
        <v>12</v>
      </c>
      <c r="K20" s="20" t="str">
        <f>VLOOKUP(F20, Intervalos!$B$3:$C$8,2,TRUE)</f>
        <v>0,10%</v>
      </c>
    </row>
    <row r="21" spans="1:11" s="21" customFormat="1" ht="11.25" x14ac:dyDescent="0.2">
      <c r="A21" s="6">
        <v>16</v>
      </c>
      <c r="B21" s="5" t="s">
        <v>40</v>
      </c>
      <c r="C21" s="19">
        <v>397085</v>
      </c>
      <c r="D21" s="19" t="s">
        <v>79</v>
      </c>
      <c r="E21" s="5">
        <v>25</v>
      </c>
      <c r="F21" s="9">
        <v>472.7</v>
      </c>
      <c r="G21" s="9">
        <f t="shared" si="0"/>
        <v>11817.5</v>
      </c>
      <c r="H21" s="9" t="s">
        <v>90</v>
      </c>
      <c r="I21" s="9" t="s">
        <v>91</v>
      </c>
      <c r="J21" s="11" t="s">
        <v>12</v>
      </c>
      <c r="K21" s="20" t="str">
        <f>VLOOKUP(F21, Intervalos!$B$3:$C$8,2,TRUE)</f>
        <v>0,10%</v>
      </c>
    </row>
    <row r="22" spans="1:11" s="21" customFormat="1" ht="22.5" x14ac:dyDescent="0.2">
      <c r="A22" s="6">
        <v>17</v>
      </c>
      <c r="B22" s="5" t="s">
        <v>41</v>
      </c>
      <c r="C22" s="19">
        <v>397085</v>
      </c>
      <c r="D22" s="19" t="s">
        <v>79</v>
      </c>
      <c r="E22" s="5">
        <v>13</v>
      </c>
      <c r="F22" s="9">
        <v>686.69</v>
      </c>
      <c r="G22" s="9">
        <f t="shared" si="0"/>
        <v>8926.9700000000012</v>
      </c>
      <c r="H22" s="9" t="s">
        <v>90</v>
      </c>
      <c r="I22" s="9" t="s">
        <v>91</v>
      </c>
      <c r="J22" s="11" t="s">
        <v>12</v>
      </c>
      <c r="K22" s="20" t="str">
        <f>VLOOKUP(F22, Intervalos!$B$3:$C$8,2,TRUE)</f>
        <v>0,10%</v>
      </c>
    </row>
    <row r="23" spans="1:11" s="21" customFormat="1" ht="11.25" x14ac:dyDescent="0.2">
      <c r="A23" s="6">
        <v>18</v>
      </c>
      <c r="B23" s="5" t="s">
        <v>42</v>
      </c>
      <c r="C23" s="19">
        <v>431729</v>
      </c>
      <c r="D23" s="19" t="s">
        <v>80</v>
      </c>
      <c r="E23" s="5">
        <v>2</v>
      </c>
      <c r="F23" s="9">
        <v>221</v>
      </c>
      <c r="G23" s="9">
        <f t="shared" si="0"/>
        <v>442</v>
      </c>
      <c r="H23" s="9" t="s">
        <v>90</v>
      </c>
      <c r="I23" s="9" t="s">
        <v>91</v>
      </c>
      <c r="J23" s="11" t="s">
        <v>12</v>
      </c>
      <c r="K23" s="20" t="str">
        <f>VLOOKUP(F23, Intervalos!$B$3:$C$8,2,TRUE)</f>
        <v>0,10%</v>
      </c>
    </row>
    <row r="24" spans="1:11" s="21" customFormat="1" ht="11.25" x14ac:dyDescent="0.2">
      <c r="A24" s="6">
        <v>19</v>
      </c>
      <c r="B24" s="5" t="s">
        <v>43</v>
      </c>
      <c r="C24" s="19">
        <v>328528</v>
      </c>
      <c r="D24" s="19" t="s">
        <v>81</v>
      </c>
      <c r="E24" s="5">
        <v>13</v>
      </c>
      <c r="F24" s="9">
        <v>499.85</v>
      </c>
      <c r="G24" s="9">
        <f t="shared" si="0"/>
        <v>6498.05</v>
      </c>
      <c r="H24" s="9" t="s">
        <v>90</v>
      </c>
      <c r="I24" s="9" t="s">
        <v>91</v>
      </c>
      <c r="J24" s="11" t="s">
        <v>12</v>
      </c>
      <c r="K24" s="20" t="str">
        <f>VLOOKUP(F24, Intervalos!$B$3:$C$8,2,TRUE)</f>
        <v>0,10%</v>
      </c>
    </row>
    <row r="25" spans="1:11" s="21" customFormat="1" ht="11.25" x14ac:dyDescent="0.2">
      <c r="A25" s="6">
        <v>20</v>
      </c>
      <c r="B25" s="5" t="s">
        <v>44</v>
      </c>
      <c r="C25" s="19">
        <v>414931</v>
      </c>
      <c r="D25" s="19" t="s">
        <v>79</v>
      </c>
      <c r="E25" s="5">
        <v>14</v>
      </c>
      <c r="F25" s="9">
        <v>499.02</v>
      </c>
      <c r="G25" s="9">
        <f t="shared" si="0"/>
        <v>6986.28</v>
      </c>
      <c r="H25" s="9" t="s">
        <v>90</v>
      </c>
      <c r="I25" s="9" t="s">
        <v>91</v>
      </c>
      <c r="J25" s="11" t="s">
        <v>12</v>
      </c>
      <c r="K25" s="20" t="str">
        <f>VLOOKUP(F25, Intervalos!$B$3:$C$8,2,TRUE)</f>
        <v>0,10%</v>
      </c>
    </row>
    <row r="26" spans="1:11" s="21" customFormat="1" ht="11.25" x14ac:dyDescent="0.2">
      <c r="A26" s="6">
        <v>21</v>
      </c>
      <c r="B26" s="5" t="s">
        <v>45</v>
      </c>
      <c r="C26" s="19">
        <v>326882</v>
      </c>
      <c r="D26" s="19" t="s">
        <v>79</v>
      </c>
      <c r="E26" s="5">
        <v>19</v>
      </c>
      <c r="F26" s="9">
        <v>518.5</v>
      </c>
      <c r="G26" s="9">
        <f t="shared" si="0"/>
        <v>9851.5</v>
      </c>
      <c r="H26" s="9" t="s">
        <v>90</v>
      </c>
      <c r="I26" s="9" t="s">
        <v>91</v>
      </c>
      <c r="J26" s="11" t="s">
        <v>12</v>
      </c>
      <c r="K26" s="20" t="str">
        <f>VLOOKUP(F26, Intervalos!$B$3:$C$8,2,TRUE)</f>
        <v>0,10%</v>
      </c>
    </row>
    <row r="27" spans="1:11" s="21" customFormat="1" ht="11.25" x14ac:dyDescent="0.2">
      <c r="A27" s="6">
        <v>22</v>
      </c>
      <c r="B27" s="5" t="s">
        <v>46</v>
      </c>
      <c r="C27" s="19">
        <v>326307</v>
      </c>
      <c r="D27" s="19" t="s">
        <v>79</v>
      </c>
      <c r="E27" s="5">
        <v>13</v>
      </c>
      <c r="F27" s="9">
        <v>421.81</v>
      </c>
      <c r="G27" s="9">
        <f t="shared" si="0"/>
        <v>5483.53</v>
      </c>
      <c r="H27" s="9" t="s">
        <v>90</v>
      </c>
      <c r="I27" s="9" t="s">
        <v>91</v>
      </c>
      <c r="J27" s="11" t="s">
        <v>12</v>
      </c>
      <c r="K27" s="20" t="str">
        <f>VLOOKUP(F27, Intervalos!$B$3:$C$8,2,TRUE)</f>
        <v>0,10%</v>
      </c>
    </row>
    <row r="28" spans="1:11" s="21" customFormat="1" ht="11.25" x14ac:dyDescent="0.2">
      <c r="A28" s="6">
        <v>23</v>
      </c>
      <c r="B28" s="5" t="s">
        <v>47</v>
      </c>
      <c r="C28" s="19">
        <v>475511</v>
      </c>
      <c r="D28" s="19" t="s">
        <v>79</v>
      </c>
      <c r="E28" s="5">
        <v>13</v>
      </c>
      <c r="F28" s="9">
        <v>728.12</v>
      </c>
      <c r="G28" s="9">
        <f t="shared" si="0"/>
        <v>9465.56</v>
      </c>
      <c r="H28" s="9" t="s">
        <v>90</v>
      </c>
      <c r="I28" s="9" t="s">
        <v>91</v>
      </c>
      <c r="J28" s="11" t="s">
        <v>12</v>
      </c>
      <c r="K28" s="20" t="str">
        <f>VLOOKUP(F28, Intervalos!$B$3:$C$8,2,TRUE)</f>
        <v>0,10%</v>
      </c>
    </row>
    <row r="29" spans="1:11" s="21" customFormat="1" ht="11.25" x14ac:dyDescent="0.2">
      <c r="A29" s="6">
        <v>24</v>
      </c>
      <c r="B29" s="5" t="s">
        <v>48</v>
      </c>
      <c r="C29" s="19">
        <v>326366</v>
      </c>
      <c r="D29" s="19" t="s">
        <v>79</v>
      </c>
      <c r="E29" s="5">
        <v>15</v>
      </c>
      <c r="F29" s="9">
        <v>476.02</v>
      </c>
      <c r="G29" s="9">
        <f t="shared" si="0"/>
        <v>7140.2999999999993</v>
      </c>
      <c r="H29" s="9" t="s">
        <v>90</v>
      </c>
      <c r="I29" s="9" t="s">
        <v>91</v>
      </c>
      <c r="J29" s="11" t="s">
        <v>12</v>
      </c>
      <c r="K29" s="20" t="str">
        <f>VLOOKUP(F29, Intervalos!$B$3:$C$8,2,TRUE)</f>
        <v>0,10%</v>
      </c>
    </row>
    <row r="30" spans="1:11" s="21" customFormat="1" ht="11.25" x14ac:dyDescent="0.2">
      <c r="A30" s="6">
        <v>25</v>
      </c>
      <c r="B30" s="5" t="s">
        <v>49</v>
      </c>
      <c r="C30" s="19">
        <v>429633</v>
      </c>
      <c r="D30" s="19" t="s">
        <v>79</v>
      </c>
      <c r="E30" s="5">
        <v>2</v>
      </c>
      <c r="F30" s="9">
        <v>319.79000000000002</v>
      </c>
      <c r="G30" s="9">
        <f t="shared" si="0"/>
        <v>639.58000000000004</v>
      </c>
      <c r="H30" s="9" t="s">
        <v>90</v>
      </c>
      <c r="I30" s="9" t="s">
        <v>91</v>
      </c>
      <c r="J30" s="11" t="s">
        <v>12</v>
      </c>
      <c r="K30" s="20" t="str">
        <f>VLOOKUP(F30, Intervalos!$B$3:$C$8,2,TRUE)</f>
        <v>0,10%</v>
      </c>
    </row>
    <row r="31" spans="1:11" s="21" customFormat="1" ht="11.25" x14ac:dyDescent="0.2">
      <c r="A31" s="6">
        <v>26</v>
      </c>
      <c r="B31" s="5" t="s">
        <v>50</v>
      </c>
      <c r="C31" s="19">
        <v>326309</v>
      </c>
      <c r="D31" s="19" t="s">
        <v>79</v>
      </c>
      <c r="E31" s="5">
        <v>13</v>
      </c>
      <c r="F31" s="9">
        <v>375.95</v>
      </c>
      <c r="G31" s="9">
        <f t="shared" si="0"/>
        <v>4887.3499999999995</v>
      </c>
      <c r="H31" s="9" t="s">
        <v>90</v>
      </c>
      <c r="I31" s="9" t="s">
        <v>91</v>
      </c>
      <c r="J31" s="11" t="s">
        <v>12</v>
      </c>
      <c r="K31" s="20" t="str">
        <f>VLOOKUP(F31, Intervalos!$B$3:$C$8,2,TRUE)</f>
        <v>0,10%</v>
      </c>
    </row>
    <row r="32" spans="1:11" s="21" customFormat="1" ht="11.25" x14ac:dyDescent="0.2">
      <c r="A32" s="6">
        <v>27</v>
      </c>
      <c r="B32" s="5" t="s">
        <v>51</v>
      </c>
      <c r="C32" s="19">
        <v>460180</v>
      </c>
      <c r="D32" s="19" t="s">
        <v>79</v>
      </c>
      <c r="E32" s="5">
        <v>10</v>
      </c>
      <c r="F32" s="9">
        <v>343.22</v>
      </c>
      <c r="G32" s="9">
        <f t="shared" si="0"/>
        <v>3432.2000000000003</v>
      </c>
      <c r="H32" s="9" t="s">
        <v>90</v>
      </c>
      <c r="I32" s="9" t="s">
        <v>91</v>
      </c>
      <c r="J32" s="11" t="s">
        <v>12</v>
      </c>
      <c r="K32" s="20" t="str">
        <f>VLOOKUP(F32, Intervalos!$B$3:$C$8,2,TRUE)</f>
        <v>0,10%</v>
      </c>
    </row>
    <row r="33" spans="1:11" s="21" customFormat="1" ht="22.5" x14ac:dyDescent="0.2">
      <c r="A33" s="6">
        <v>28</v>
      </c>
      <c r="B33" s="5" t="s">
        <v>95</v>
      </c>
      <c r="C33" s="19">
        <v>413149</v>
      </c>
      <c r="D33" s="19" t="s">
        <v>96</v>
      </c>
      <c r="E33" s="5">
        <v>3</v>
      </c>
      <c r="F33" s="9">
        <v>140</v>
      </c>
      <c r="G33" s="9">
        <f t="shared" si="0"/>
        <v>420</v>
      </c>
      <c r="H33" s="9" t="s">
        <v>90</v>
      </c>
      <c r="I33" s="9" t="s">
        <v>91</v>
      </c>
      <c r="J33" s="11" t="s">
        <v>12</v>
      </c>
      <c r="K33" s="20" t="str">
        <f>VLOOKUP(F33, Intervalos!$B$3:$C$8,2,TRUE)</f>
        <v>0,10%</v>
      </c>
    </row>
    <row r="34" spans="1:11" s="21" customFormat="1" ht="33.75" x14ac:dyDescent="0.2">
      <c r="A34" s="6">
        <v>29</v>
      </c>
      <c r="B34" s="5" t="s">
        <v>97</v>
      </c>
      <c r="C34" s="19">
        <v>339536</v>
      </c>
      <c r="D34" s="19" t="s">
        <v>98</v>
      </c>
      <c r="E34" s="5">
        <v>7</v>
      </c>
      <c r="F34" s="9">
        <v>17.350000000000001</v>
      </c>
      <c r="G34" s="9">
        <f t="shared" si="0"/>
        <v>121.45000000000002</v>
      </c>
      <c r="H34" s="9" t="s">
        <v>90</v>
      </c>
      <c r="I34" s="9" t="s">
        <v>91</v>
      </c>
      <c r="J34" s="11" t="s">
        <v>12</v>
      </c>
      <c r="K34" s="20">
        <f>VLOOKUP(F34, Intervalos!$B$3:$C$8,2,TRUE)</f>
        <v>0.03</v>
      </c>
    </row>
    <row r="35" spans="1:11" s="21" customFormat="1" ht="33.75" x14ac:dyDescent="0.2">
      <c r="A35" s="6">
        <v>30</v>
      </c>
      <c r="B35" s="5" t="s">
        <v>99</v>
      </c>
      <c r="C35" s="19">
        <v>334972</v>
      </c>
      <c r="D35" s="19" t="s">
        <v>98</v>
      </c>
      <c r="E35" s="5">
        <v>7</v>
      </c>
      <c r="F35" s="9">
        <v>19.63</v>
      </c>
      <c r="G35" s="9">
        <f t="shared" si="0"/>
        <v>137.41</v>
      </c>
      <c r="H35" s="9" t="s">
        <v>90</v>
      </c>
      <c r="I35" s="9" t="s">
        <v>91</v>
      </c>
      <c r="J35" s="11" t="s">
        <v>12</v>
      </c>
      <c r="K35" s="20">
        <f>VLOOKUP(F35, Intervalos!$B$3:$C$8,2,TRUE)</f>
        <v>0.03</v>
      </c>
    </row>
    <row r="36" spans="1:11" s="21" customFormat="1" ht="33.75" x14ac:dyDescent="0.2">
      <c r="A36" s="6">
        <v>31</v>
      </c>
      <c r="B36" s="5" t="s">
        <v>100</v>
      </c>
      <c r="C36" s="19">
        <v>430689</v>
      </c>
      <c r="D36" s="19" t="s">
        <v>98</v>
      </c>
      <c r="E36" s="5">
        <v>4</v>
      </c>
      <c r="F36" s="9">
        <v>46.33</v>
      </c>
      <c r="G36" s="9">
        <f t="shared" si="0"/>
        <v>185.32</v>
      </c>
      <c r="H36" s="9" t="s">
        <v>90</v>
      </c>
      <c r="I36" s="9" t="s">
        <v>91</v>
      </c>
      <c r="J36" s="11" t="s">
        <v>12</v>
      </c>
      <c r="K36" s="20">
        <f>VLOOKUP(F36, Intervalos!$B$3:$C$8,2,TRUE)</f>
        <v>0.05</v>
      </c>
    </row>
    <row r="37" spans="1:11" s="21" customFormat="1" ht="33.75" x14ac:dyDescent="0.2">
      <c r="A37" s="6">
        <v>32</v>
      </c>
      <c r="B37" s="5" t="s">
        <v>52</v>
      </c>
      <c r="C37" s="19">
        <v>339141</v>
      </c>
      <c r="D37" s="19" t="s">
        <v>98</v>
      </c>
      <c r="E37" s="5">
        <v>5</v>
      </c>
      <c r="F37" s="9">
        <v>39.6</v>
      </c>
      <c r="G37" s="9">
        <f t="shared" si="0"/>
        <v>198</v>
      </c>
      <c r="H37" s="9" t="s">
        <v>90</v>
      </c>
      <c r="I37" s="9" t="s">
        <v>91</v>
      </c>
      <c r="J37" s="11" t="s">
        <v>12</v>
      </c>
      <c r="K37" s="20">
        <f>VLOOKUP(F37, Intervalos!$B$3:$C$8,2,TRUE)</f>
        <v>0.05</v>
      </c>
    </row>
    <row r="38" spans="1:11" s="21" customFormat="1" ht="33.75" x14ac:dyDescent="0.2">
      <c r="A38" s="6">
        <v>33</v>
      </c>
      <c r="B38" s="5" t="s">
        <v>101</v>
      </c>
      <c r="C38" s="19">
        <v>410266</v>
      </c>
      <c r="D38" s="19" t="s">
        <v>98</v>
      </c>
      <c r="E38" s="5">
        <v>5</v>
      </c>
      <c r="F38" s="9">
        <v>38.14</v>
      </c>
      <c r="G38" s="9">
        <f t="shared" si="0"/>
        <v>190.7</v>
      </c>
      <c r="H38" s="9" t="s">
        <v>90</v>
      </c>
      <c r="I38" s="9" t="s">
        <v>91</v>
      </c>
      <c r="J38" s="11" t="s">
        <v>12</v>
      </c>
      <c r="K38" s="20">
        <f>VLOOKUP(F38, Intervalos!$B$3:$C$8,2,TRUE)</f>
        <v>0.05</v>
      </c>
    </row>
    <row r="39" spans="1:11" s="21" customFormat="1" ht="11.25" x14ac:dyDescent="0.2">
      <c r="A39" s="6">
        <v>34</v>
      </c>
      <c r="B39" s="5" t="s">
        <v>53</v>
      </c>
      <c r="C39" s="19">
        <v>440945</v>
      </c>
      <c r="D39" s="19" t="s">
        <v>79</v>
      </c>
      <c r="E39" s="5">
        <v>2</v>
      </c>
      <c r="F39" s="9">
        <v>346.14</v>
      </c>
      <c r="G39" s="9">
        <f t="shared" si="0"/>
        <v>692.28</v>
      </c>
      <c r="H39" s="9" t="s">
        <v>90</v>
      </c>
      <c r="I39" s="9" t="s">
        <v>91</v>
      </c>
      <c r="J39" s="11" t="s">
        <v>12</v>
      </c>
      <c r="K39" s="20" t="str">
        <f>VLOOKUP(F39, Intervalos!$B$3:$C$8,2,TRUE)</f>
        <v>0,10%</v>
      </c>
    </row>
    <row r="40" spans="1:11" s="21" customFormat="1" ht="33.75" x14ac:dyDescent="0.2">
      <c r="A40" s="6">
        <v>35</v>
      </c>
      <c r="B40" s="5" t="s">
        <v>102</v>
      </c>
      <c r="C40" s="19">
        <v>352069</v>
      </c>
      <c r="D40" s="19" t="s">
        <v>103</v>
      </c>
      <c r="E40" s="5">
        <v>10</v>
      </c>
      <c r="F40" s="9">
        <v>57.63</v>
      </c>
      <c r="G40" s="9">
        <f t="shared" si="0"/>
        <v>576.30000000000007</v>
      </c>
      <c r="H40" s="9" t="s">
        <v>90</v>
      </c>
      <c r="I40" s="9" t="s">
        <v>91</v>
      </c>
      <c r="J40" s="11" t="s">
        <v>12</v>
      </c>
      <c r="K40" s="20">
        <f>VLOOKUP(F40, Intervalos!$B$3:$C$8,2,TRUE)</f>
        <v>0.1</v>
      </c>
    </row>
    <row r="41" spans="1:11" s="21" customFormat="1" ht="45" x14ac:dyDescent="0.2">
      <c r="A41" s="6">
        <v>36</v>
      </c>
      <c r="B41" s="5" t="s">
        <v>54</v>
      </c>
      <c r="C41" s="19">
        <v>426821</v>
      </c>
      <c r="D41" s="19" t="s">
        <v>82</v>
      </c>
      <c r="E41" s="5">
        <v>3</v>
      </c>
      <c r="F41" s="9">
        <v>1693</v>
      </c>
      <c r="G41" s="9">
        <f t="shared" si="0"/>
        <v>5079</v>
      </c>
      <c r="H41" s="9" t="s">
        <v>90</v>
      </c>
      <c r="I41" s="9" t="s">
        <v>91</v>
      </c>
      <c r="J41" s="11" t="s">
        <v>12</v>
      </c>
      <c r="K41" s="20" t="str">
        <f>VLOOKUP(F41, Intervalos!$B$3:$C$8,2,TRUE)</f>
        <v>0,10%</v>
      </c>
    </row>
    <row r="42" spans="1:11" s="21" customFormat="1" ht="22.5" x14ac:dyDescent="0.2">
      <c r="A42" s="6">
        <v>37</v>
      </c>
      <c r="B42" s="5" t="s">
        <v>55</v>
      </c>
      <c r="C42" s="19">
        <v>361571</v>
      </c>
      <c r="D42" s="19" t="s">
        <v>79</v>
      </c>
      <c r="E42" s="5">
        <v>13</v>
      </c>
      <c r="F42" s="9">
        <v>496.78</v>
      </c>
      <c r="G42" s="9">
        <f t="shared" si="0"/>
        <v>6458.1399999999994</v>
      </c>
      <c r="H42" s="9" t="s">
        <v>90</v>
      </c>
      <c r="I42" s="9" t="s">
        <v>91</v>
      </c>
      <c r="J42" s="11" t="s">
        <v>12</v>
      </c>
      <c r="K42" s="20" t="str">
        <f>VLOOKUP(F42, Intervalos!$B$3:$C$8,2,TRUE)</f>
        <v>0,10%</v>
      </c>
    </row>
    <row r="43" spans="1:11" s="21" customFormat="1" ht="33.75" x14ac:dyDescent="0.2">
      <c r="A43" s="6">
        <v>38</v>
      </c>
      <c r="B43" s="5" t="s">
        <v>56</v>
      </c>
      <c r="C43" s="19">
        <v>349940</v>
      </c>
      <c r="D43" s="19" t="s">
        <v>83</v>
      </c>
      <c r="E43" s="5">
        <v>3</v>
      </c>
      <c r="F43" s="9">
        <v>890</v>
      </c>
      <c r="G43" s="9">
        <f t="shared" si="0"/>
        <v>2670</v>
      </c>
      <c r="H43" s="9" t="s">
        <v>90</v>
      </c>
      <c r="I43" s="9" t="s">
        <v>91</v>
      </c>
      <c r="J43" s="11" t="s">
        <v>12</v>
      </c>
      <c r="K43" s="20" t="str">
        <f>VLOOKUP(F43, Intervalos!$B$3:$C$8,2,TRUE)</f>
        <v>0,10%</v>
      </c>
    </row>
    <row r="44" spans="1:11" s="21" customFormat="1" ht="56.25" x14ac:dyDescent="0.2">
      <c r="A44" s="6">
        <v>39</v>
      </c>
      <c r="B44" s="5" t="s">
        <v>57</v>
      </c>
      <c r="C44" s="19">
        <v>410311</v>
      </c>
      <c r="D44" s="19" t="s">
        <v>104</v>
      </c>
      <c r="E44" s="5">
        <v>7</v>
      </c>
      <c r="F44" s="9">
        <v>50.97</v>
      </c>
      <c r="G44" s="9">
        <f t="shared" si="0"/>
        <v>356.78999999999996</v>
      </c>
      <c r="H44" s="9" t="s">
        <v>90</v>
      </c>
      <c r="I44" s="9" t="s">
        <v>91</v>
      </c>
      <c r="J44" s="11" t="s">
        <v>12</v>
      </c>
      <c r="K44" s="20">
        <f>VLOOKUP(F44, Intervalos!$B$3:$C$8,2,TRUE)</f>
        <v>0.1</v>
      </c>
    </row>
    <row r="45" spans="1:11" s="21" customFormat="1" ht="11.25" x14ac:dyDescent="0.2">
      <c r="A45" s="6">
        <v>40</v>
      </c>
      <c r="B45" s="5" t="s">
        <v>58</v>
      </c>
      <c r="C45" s="19">
        <v>326811</v>
      </c>
      <c r="D45" s="19" t="s">
        <v>79</v>
      </c>
      <c r="E45" s="5">
        <v>3</v>
      </c>
      <c r="F45" s="9">
        <v>468.3</v>
      </c>
      <c r="G45" s="9">
        <f t="shared" si="0"/>
        <v>1404.9</v>
      </c>
      <c r="H45" s="9" t="s">
        <v>90</v>
      </c>
      <c r="I45" s="9" t="s">
        <v>91</v>
      </c>
      <c r="J45" s="11" t="s">
        <v>12</v>
      </c>
      <c r="K45" s="20" t="str">
        <f>VLOOKUP(F45, Intervalos!$B$3:$C$8,2,TRUE)</f>
        <v>0,10%</v>
      </c>
    </row>
    <row r="46" spans="1:11" s="21" customFormat="1" ht="11.25" x14ac:dyDescent="0.2">
      <c r="A46" s="6">
        <v>41</v>
      </c>
      <c r="B46" s="5" t="s">
        <v>59</v>
      </c>
      <c r="C46" s="19">
        <v>328533</v>
      </c>
      <c r="D46" s="19" t="s">
        <v>79</v>
      </c>
      <c r="E46" s="5">
        <v>2</v>
      </c>
      <c r="F46" s="9">
        <v>322.98</v>
      </c>
      <c r="G46" s="9">
        <f t="shared" si="0"/>
        <v>645.96</v>
      </c>
      <c r="H46" s="9" t="s">
        <v>90</v>
      </c>
      <c r="I46" s="9" t="s">
        <v>91</v>
      </c>
      <c r="J46" s="11" t="s">
        <v>12</v>
      </c>
      <c r="K46" s="20" t="str">
        <f>VLOOKUP(F46, Intervalos!$B$3:$C$8,2,TRUE)</f>
        <v>0,10%</v>
      </c>
    </row>
    <row r="47" spans="1:11" s="21" customFormat="1" ht="11.25" x14ac:dyDescent="0.2">
      <c r="A47" s="6">
        <v>42</v>
      </c>
      <c r="B47" s="5" t="s">
        <v>60</v>
      </c>
      <c r="C47" s="19">
        <v>326289</v>
      </c>
      <c r="D47" s="19" t="s">
        <v>79</v>
      </c>
      <c r="E47" s="5">
        <v>17</v>
      </c>
      <c r="F47" s="9">
        <v>489.27</v>
      </c>
      <c r="G47" s="9">
        <f t="shared" si="0"/>
        <v>8317.59</v>
      </c>
      <c r="H47" s="9" t="s">
        <v>90</v>
      </c>
      <c r="I47" s="9" t="s">
        <v>91</v>
      </c>
      <c r="J47" s="11" t="s">
        <v>12</v>
      </c>
      <c r="K47" s="20" t="str">
        <f>VLOOKUP(F47, Intervalos!$B$3:$C$8,2,TRUE)</f>
        <v>0,10%</v>
      </c>
    </row>
    <row r="48" spans="1:11" s="21" customFormat="1" ht="11.25" x14ac:dyDescent="0.2">
      <c r="A48" s="6">
        <v>43</v>
      </c>
      <c r="B48" s="5" t="s">
        <v>61</v>
      </c>
      <c r="C48" s="19">
        <v>326286</v>
      </c>
      <c r="D48" s="19" t="s">
        <v>79</v>
      </c>
      <c r="E48" s="5">
        <v>4</v>
      </c>
      <c r="F48" s="9">
        <v>418.39</v>
      </c>
      <c r="G48" s="9">
        <f t="shared" si="0"/>
        <v>1673.56</v>
      </c>
      <c r="H48" s="9" t="s">
        <v>90</v>
      </c>
      <c r="I48" s="9" t="s">
        <v>91</v>
      </c>
      <c r="J48" s="11" t="s">
        <v>12</v>
      </c>
      <c r="K48" s="20" t="str">
        <f>VLOOKUP(F48, Intervalos!$B$3:$C$8,2,TRUE)</f>
        <v>0,10%</v>
      </c>
    </row>
    <row r="49" spans="1:11" s="21" customFormat="1" ht="11.25" x14ac:dyDescent="0.2">
      <c r="A49" s="6">
        <v>44</v>
      </c>
      <c r="B49" s="5" t="s">
        <v>62</v>
      </c>
      <c r="C49" s="19">
        <v>326291</v>
      </c>
      <c r="D49" s="19" t="s">
        <v>79</v>
      </c>
      <c r="E49" s="5">
        <v>14</v>
      </c>
      <c r="F49" s="9">
        <v>437.88</v>
      </c>
      <c r="G49" s="9">
        <f t="shared" si="0"/>
        <v>6130.32</v>
      </c>
      <c r="H49" s="9" t="s">
        <v>90</v>
      </c>
      <c r="I49" s="9" t="s">
        <v>91</v>
      </c>
      <c r="J49" s="11" t="s">
        <v>12</v>
      </c>
      <c r="K49" s="20" t="str">
        <f>VLOOKUP(F49, Intervalos!$B$3:$C$8,2,TRUE)</f>
        <v>0,10%</v>
      </c>
    </row>
    <row r="50" spans="1:11" s="21" customFormat="1" ht="11.25" x14ac:dyDescent="0.2">
      <c r="A50" s="6">
        <v>45</v>
      </c>
      <c r="B50" s="5" t="s">
        <v>63</v>
      </c>
      <c r="C50" s="19">
        <v>331192</v>
      </c>
      <c r="D50" s="19" t="s">
        <v>79</v>
      </c>
      <c r="E50" s="5">
        <v>2</v>
      </c>
      <c r="F50" s="9">
        <v>616.02</v>
      </c>
      <c r="G50" s="9">
        <f t="shared" si="0"/>
        <v>1232.04</v>
      </c>
      <c r="H50" s="9" t="s">
        <v>90</v>
      </c>
      <c r="I50" s="9" t="s">
        <v>91</v>
      </c>
      <c r="J50" s="11" t="s">
        <v>12</v>
      </c>
      <c r="K50" s="20" t="str">
        <f>VLOOKUP(F50, Intervalos!$B$3:$C$8,2,TRUE)</f>
        <v>0,10%</v>
      </c>
    </row>
    <row r="51" spans="1:11" s="21" customFormat="1" ht="11.25" x14ac:dyDescent="0.2">
      <c r="A51" s="6">
        <v>46</v>
      </c>
      <c r="B51" s="5" t="s">
        <v>64</v>
      </c>
      <c r="C51" s="19">
        <v>326814</v>
      </c>
      <c r="D51" s="19" t="s">
        <v>79</v>
      </c>
      <c r="E51" s="5">
        <v>2</v>
      </c>
      <c r="F51" s="9">
        <v>439.04</v>
      </c>
      <c r="G51" s="9">
        <f t="shared" si="0"/>
        <v>878.08</v>
      </c>
      <c r="H51" s="9" t="s">
        <v>90</v>
      </c>
      <c r="I51" s="9" t="s">
        <v>91</v>
      </c>
      <c r="J51" s="11" t="s">
        <v>12</v>
      </c>
      <c r="K51" s="20" t="str">
        <f>VLOOKUP(F51, Intervalos!$B$3:$C$8,2,TRUE)</f>
        <v>0,10%</v>
      </c>
    </row>
    <row r="52" spans="1:11" s="21" customFormat="1" ht="11.25" x14ac:dyDescent="0.2">
      <c r="A52" s="6">
        <v>47</v>
      </c>
      <c r="B52" s="5" t="s">
        <v>65</v>
      </c>
      <c r="C52" s="19">
        <v>326282</v>
      </c>
      <c r="D52" s="19" t="s">
        <v>79</v>
      </c>
      <c r="E52" s="5">
        <v>14</v>
      </c>
      <c r="F52" s="9">
        <v>450.38</v>
      </c>
      <c r="G52" s="9">
        <f t="shared" si="0"/>
        <v>6305.32</v>
      </c>
      <c r="H52" s="9" t="s">
        <v>90</v>
      </c>
      <c r="I52" s="9" t="s">
        <v>91</v>
      </c>
      <c r="J52" s="11" t="s">
        <v>12</v>
      </c>
      <c r="K52" s="20" t="str">
        <f>VLOOKUP(F52, Intervalos!$B$3:$C$8,2,TRUE)</f>
        <v>0,10%</v>
      </c>
    </row>
    <row r="53" spans="1:11" s="21" customFormat="1" ht="11.25" x14ac:dyDescent="0.2">
      <c r="A53" s="6">
        <v>48</v>
      </c>
      <c r="B53" s="5" t="s">
        <v>66</v>
      </c>
      <c r="C53" s="19">
        <v>326279</v>
      </c>
      <c r="D53" s="19" t="s">
        <v>79</v>
      </c>
      <c r="E53" s="5">
        <v>13</v>
      </c>
      <c r="F53" s="9">
        <v>410.77</v>
      </c>
      <c r="G53" s="9">
        <f t="shared" si="0"/>
        <v>5340.01</v>
      </c>
      <c r="H53" s="9" t="s">
        <v>90</v>
      </c>
      <c r="I53" s="9" t="s">
        <v>91</v>
      </c>
      <c r="J53" s="11" t="s">
        <v>12</v>
      </c>
      <c r="K53" s="20" t="str">
        <f>VLOOKUP(F53, Intervalos!$B$3:$C$8,2,TRUE)</f>
        <v>0,10%</v>
      </c>
    </row>
    <row r="54" spans="1:11" s="21" customFormat="1" ht="11.25" x14ac:dyDescent="0.2">
      <c r="A54" s="6">
        <v>49</v>
      </c>
      <c r="B54" s="5" t="s">
        <v>67</v>
      </c>
      <c r="C54" s="19">
        <v>328528</v>
      </c>
      <c r="D54" s="19" t="s">
        <v>79</v>
      </c>
      <c r="E54" s="5">
        <v>13</v>
      </c>
      <c r="F54" s="9">
        <v>478.65</v>
      </c>
      <c r="G54" s="9">
        <f t="shared" si="0"/>
        <v>6222.45</v>
      </c>
      <c r="H54" s="9" t="s">
        <v>90</v>
      </c>
      <c r="I54" s="9" t="s">
        <v>91</v>
      </c>
      <c r="J54" s="11" t="s">
        <v>12</v>
      </c>
      <c r="K54" s="20" t="str">
        <f>VLOOKUP(F54, Intervalos!$B$3:$C$8,2,TRUE)</f>
        <v>0,10%</v>
      </c>
    </row>
    <row r="55" spans="1:11" s="21" customFormat="1" ht="11.25" x14ac:dyDescent="0.2">
      <c r="A55" s="6">
        <v>50</v>
      </c>
      <c r="B55" s="5" t="s">
        <v>68</v>
      </c>
      <c r="C55" s="19">
        <v>326883</v>
      </c>
      <c r="D55" s="19" t="s">
        <v>79</v>
      </c>
      <c r="E55" s="5">
        <v>17</v>
      </c>
      <c r="F55" s="9">
        <v>598.20000000000005</v>
      </c>
      <c r="G55" s="9">
        <f t="shared" si="0"/>
        <v>10169.400000000001</v>
      </c>
      <c r="H55" s="9" t="s">
        <v>90</v>
      </c>
      <c r="I55" s="9" t="s">
        <v>91</v>
      </c>
      <c r="J55" s="11" t="s">
        <v>12</v>
      </c>
      <c r="K55" s="20" t="str">
        <f>VLOOKUP(F55, Intervalos!$B$3:$C$8,2,TRUE)</f>
        <v>0,10%</v>
      </c>
    </row>
    <row r="56" spans="1:11" s="21" customFormat="1" ht="11.25" x14ac:dyDescent="0.2">
      <c r="A56" s="6">
        <v>51</v>
      </c>
      <c r="B56" s="5" t="s">
        <v>69</v>
      </c>
      <c r="C56" s="19">
        <v>328524</v>
      </c>
      <c r="D56" s="19" t="s">
        <v>79</v>
      </c>
      <c r="E56" s="5">
        <v>14</v>
      </c>
      <c r="F56" s="9">
        <v>378.95</v>
      </c>
      <c r="G56" s="9">
        <f t="shared" si="0"/>
        <v>5305.3</v>
      </c>
      <c r="H56" s="9" t="s">
        <v>90</v>
      </c>
      <c r="I56" s="9" t="s">
        <v>91</v>
      </c>
      <c r="J56" s="11" t="s">
        <v>12</v>
      </c>
      <c r="K56" s="20" t="str">
        <f>VLOOKUP(F56, Intervalos!$B$3:$C$8,2,TRUE)</f>
        <v>0,10%</v>
      </c>
    </row>
    <row r="57" spans="1:11" s="21" customFormat="1" ht="11.25" x14ac:dyDescent="0.2">
      <c r="A57" s="6">
        <v>52</v>
      </c>
      <c r="B57" s="5" t="s">
        <v>70</v>
      </c>
      <c r="C57" s="19">
        <v>379258</v>
      </c>
      <c r="D57" s="19" t="s">
        <v>79</v>
      </c>
      <c r="E57" s="5">
        <v>4</v>
      </c>
      <c r="F57" s="9">
        <v>675.11</v>
      </c>
      <c r="G57" s="9">
        <f t="shared" si="0"/>
        <v>2700.44</v>
      </c>
      <c r="H57" s="9" t="s">
        <v>90</v>
      </c>
      <c r="I57" s="9" t="s">
        <v>91</v>
      </c>
      <c r="J57" s="11" t="s">
        <v>12</v>
      </c>
      <c r="K57" s="20" t="str">
        <f>VLOOKUP(F57, Intervalos!$B$3:$C$8,2,TRUE)</f>
        <v>0,10%</v>
      </c>
    </row>
    <row r="58" spans="1:11" s="21" customFormat="1" ht="22.5" x14ac:dyDescent="0.2">
      <c r="A58" s="6">
        <v>53</v>
      </c>
      <c r="B58" s="5" t="s">
        <v>71</v>
      </c>
      <c r="C58" s="19">
        <v>414932</v>
      </c>
      <c r="D58" s="19" t="s">
        <v>79</v>
      </c>
      <c r="E58" s="5">
        <v>13</v>
      </c>
      <c r="F58" s="9">
        <v>577.94000000000005</v>
      </c>
      <c r="G58" s="9">
        <f t="shared" si="0"/>
        <v>7513.2200000000012</v>
      </c>
      <c r="H58" s="9" t="s">
        <v>90</v>
      </c>
      <c r="I58" s="9" t="s">
        <v>91</v>
      </c>
      <c r="J58" s="11" t="s">
        <v>12</v>
      </c>
      <c r="K58" s="20" t="str">
        <f>VLOOKUP(F58, Intervalos!$B$3:$C$8,2,TRUE)</f>
        <v>0,10%</v>
      </c>
    </row>
    <row r="59" spans="1:11" s="21" customFormat="1" ht="11.25" x14ac:dyDescent="0.2">
      <c r="A59" s="6">
        <v>54</v>
      </c>
      <c r="B59" s="5" t="s">
        <v>72</v>
      </c>
      <c r="C59" s="19">
        <v>460180</v>
      </c>
      <c r="D59" s="19" t="s">
        <v>79</v>
      </c>
      <c r="E59" s="5">
        <v>13</v>
      </c>
      <c r="F59" s="9">
        <v>347.26</v>
      </c>
      <c r="G59" s="9">
        <f t="shared" ref="G59:G66" si="1">F59*E59</f>
        <v>4514.38</v>
      </c>
      <c r="H59" s="9" t="s">
        <v>90</v>
      </c>
      <c r="I59" s="9" t="s">
        <v>91</v>
      </c>
      <c r="J59" s="11" t="s">
        <v>12</v>
      </c>
      <c r="K59" s="20" t="str">
        <f>VLOOKUP(F59, Intervalos!$B$3:$C$8,2,TRUE)</f>
        <v>0,10%</v>
      </c>
    </row>
    <row r="60" spans="1:11" s="21" customFormat="1" ht="56.25" x14ac:dyDescent="0.2">
      <c r="A60" s="6">
        <v>55</v>
      </c>
      <c r="B60" s="5" t="s">
        <v>73</v>
      </c>
      <c r="C60" s="19">
        <v>417008</v>
      </c>
      <c r="D60" s="19" t="s">
        <v>84</v>
      </c>
      <c r="E60" s="5">
        <v>8</v>
      </c>
      <c r="F60" s="9">
        <v>167.48</v>
      </c>
      <c r="G60" s="9">
        <f t="shared" si="1"/>
        <v>1339.84</v>
      </c>
      <c r="H60" s="9" t="s">
        <v>90</v>
      </c>
      <c r="I60" s="9" t="s">
        <v>91</v>
      </c>
      <c r="J60" s="11" t="s">
        <v>12</v>
      </c>
      <c r="K60" s="20" t="str">
        <f>VLOOKUP(F60, Intervalos!$B$3:$C$8,2,TRUE)</f>
        <v>0,10%</v>
      </c>
    </row>
    <row r="61" spans="1:11" s="21" customFormat="1" ht="11.25" x14ac:dyDescent="0.2">
      <c r="A61" s="6">
        <v>56</v>
      </c>
      <c r="B61" s="5" t="s">
        <v>74</v>
      </c>
      <c r="C61" s="19">
        <v>486152</v>
      </c>
      <c r="D61" s="19" t="s">
        <v>85</v>
      </c>
      <c r="E61" s="5">
        <v>8</v>
      </c>
      <c r="F61" s="9">
        <v>364</v>
      </c>
      <c r="G61" s="9">
        <f t="shared" si="1"/>
        <v>2912</v>
      </c>
      <c r="H61" s="9" t="s">
        <v>90</v>
      </c>
      <c r="I61" s="9" t="s">
        <v>91</v>
      </c>
      <c r="J61" s="11" t="s">
        <v>12</v>
      </c>
      <c r="K61" s="20" t="str">
        <f>VLOOKUP(F61, Intervalos!$B$3:$C$8,2,TRUE)</f>
        <v>0,10%</v>
      </c>
    </row>
    <row r="62" spans="1:11" s="21" customFormat="1" ht="11.25" x14ac:dyDescent="0.2">
      <c r="A62" s="6">
        <v>57</v>
      </c>
      <c r="B62" s="5" t="s">
        <v>75</v>
      </c>
      <c r="C62" s="19">
        <v>458925</v>
      </c>
      <c r="D62" s="19" t="s">
        <v>86</v>
      </c>
      <c r="E62" s="5">
        <v>2</v>
      </c>
      <c r="F62" s="9">
        <v>182.99</v>
      </c>
      <c r="G62" s="9">
        <f t="shared" si="1"/>
        <v>365.98</v>
      </c>
      <c r="H62" s="9" t="s">
        <v>90</v>
      </c>
      <c r="I62" s="9" t="s">
        <v>91</v>
      </c>
      <c r="J62" s="11" t="s">
        <v>12</v>
      </c>
      <c r="K62" s="20" t="str">
        <f>VLOOKUP(F62, Intervalos!$B$3:$C$8,2,TRUE)</f>
        <v>0,10%</v>
      </c>
    </row>
    <row r="63" spans="1:11" s="21" customFormat="1" ht="33.75" x14ac:dyDescent="0.2">
      <c r="A63" s="6">
        <v>58</v>
      </c>
      <c r="B63" s="5" t="s">
        <v>92</v>
      </c>
      <c r="C63" s="19">
        <v>415798</v>
      </c>
      <c r="D63" s="19" t="s">
        <v>87</v>
      </c>
      <c r="E63" s="5">
        <v>5</v>
      </c>
      <c r="F63" s="9">
        <v>2897.36</v>
      </c>
      <c r="G63" s="9">
        <f t="shared" si="1"/>
        <v>14486.800000000001</v>
      </c>
      <c r="H63" s="9" t="s">
        <v>90</v>
      </c>
      <c r="I63" s="9" t="s">
        <v>91</v>
      </c>
      <c r="J63" s="11" t="s">
        <v>12</v>
      </c>
      <c r="K63" s="20" t="str">
        <f>VLOOKUP(F63, Intervalos!$B$3:$C$8,2,TRUE)</f>
        <v>0,10%</v>
      </c>
    </row>
    <row r="64" spans="1:11" s="21" customFormat="1" ht="33.75" x14ac:dyDescent="0.2">
      <c r="A64" s="6">
        <v>59</v>
      </c>
      <c r="B64" s="5" t="s">
        <v>76</v>
      </c>
      <c r="C64" s="19">
        <v>329500</v>
      </c>
      <c r="D64" s="19" t="s">
        <v>82</v>
      </c>
      <c r="E64" s="5">
        <v>10</v>
      </c>
      <c r="F64" s="9">
        <v>100.37</v>
      </c>
      <c r="G64" s="9">
        <f t="shared" si="1"/>
        <v>1003.7</v>
      </c>
      <c r="H64" s="9" t="s">
        <v>90</v>
      </c>
      <c r="I64" s="9" t="s">
        <v>91</v>
      </c>
      <c r="J64" s="11" t="s">
        <v>12</v>
      </c>
      <c r="K64" s="20" t="str">
        <f>VLOOKUP(F64, Intervalos!$B$3:$C$8,2,TRUE)</f>
        <v>0,10%</v>
      </c>
    </row>
    <row r="65" spans="1:11" s="21" customFormat="1" ht="22.5" x14ac:dyDescent="0.2">
      <c r="A65" s="6">
        <v>60</v>
      </c>
      <c r="B65" s="5" t="s">
        <v>77</v>
      </c>
      <c r="C65" s="19">
        <v>329544</v>
      </c>
      <c r="D65" s="19" t="s">
        <v>88</v>
      </c>
      <c r="E65" s="5">
        <v>50</v>
      </c>
      <c r="F65" s="9">
        <v>1284.57</v>
      </c>
      <c r="G65" s="9">
        <f t="shared" si="1"/>
        <v>64228.5</v>
      </c>
      <c r="H65" s="9" t="s">
        <v>90</v>
      </c>
      <c r="I65" s="9" t="s">
        <v>91</v>
      </c>
      <c r="J65" s="11" t="s">
        <v>12</v>
      </c>
      <c r="K65" s="20" t="str">
        <f>VLOOKUP(F65, Intervalos!$B$3:$C$8,2,TRUE)</f>
        <v>0,10%</v>
      </c>
    </row>
    <row r="66" spans="1:11" s="21" customFormat="1" ht="22.5" x14ac:dyDescent="0.2">
      <c r="A66" s="6">
        <v>61</v>
      </c>
      <c r="B66" s="5" t="s">
        <v>78</v>
      </c>
      <c r="C66" s="19">
        <v>410428</v>
      </c>
      <c r="D66" s="19" t="s">
        <v>89</v>
      </c>
      <c r="E66" s="5">
        <v>10</v>
      </c>
      <c r="F66" s="9">
        <v>130.49</v>
      </c>
      <c r="G66" s="9">
        <f t="shared" si="1"/>
        <v>1304.9000000000001</v>
      </c>
      <c r="H66" s="9" t="s">
        <v>90</v>
      </c>
      <c r="I66" s="9" t="s">
        <v>91</v>
      </c>
      <c r="J66" s="11" t="s">
        <v>12</v>
      </c>
      <c r="K66" s="20" t="str">
        <f>VLOOKUP(F66, Intervalos!$B$3:$C$8,2,TRUE)</f>
        <v>0,10%</v>
      </c>
    </row>
    <row r="67" spans="1:11" ht="22.5" x14ac:dyDescent="0.2">
      <c r="F67" s="8" t="s">
        <v>15</v>
      </c>
      <c r="G67" s="12">
        <f>SUM(G6:G66)</f>
        <v>311961.0400000001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>
    <oddHeader>&amp;L&amp;G&amp;CPREGÃO ELETRÔNICO 64/2023 
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C3" sqref="C3"/>
    </sheetView>
  </sheetViews>
  <sheetFormatPr defaultColWidth="0" defaultRowHeight="15" zeroHeight="1" x14ac:dyDescent="0.25"/>
  <cols>
    <col min="1" max="1" width="2.42578125" customWidth="1"/>
    <col min="2" max="2" width="12.85546875" customWidth="1"/>
    <col min="3" max="3" width="17.7109375" customWidth="1"/>
    <col min="4" max="4" width="3.140625" customWidth="1"/>
    <col min="5" max="5" width="27" customWidth="1"/>
    <col min="6" max="6" width="4" customWidth="1"/>
    <col min="7" max="16384" width="9.140625" hidden="1"/>
  </cols>
  <sheetData>
    <row r="1" spans="2:5" ht="10.5" customHeight="1" x14ac:dyDescent="0.25"/>
    <row r="2" spans="2:5" ht="63" customHeight="1" x14ac:dyDescent="0.25">
      <c r="B2" s="15" t="s">
        <v>17</v>
      </c>
      <c r="C2" s="15" t="s">
        <v>16</v>
      </c>
      <c r="E2" s="16" t="s">
        <v>19</v>
      </c>
    </row>
    <row r="3" spans="2:5" x14ac:dyDescent="0.25">
      <c r="B3" s="14">
        <v>0.01</v>
      </c>
      <c r="C3" s="13">
        <v>0.01</v>
      </c>
      <c r="E3" s="17" t="s">
        <v>20</v>
      </c>
    </row>
    <row r="4" spans="2:5" x14ac:dyDescent="0.25">
      <c r="B4" s="13">
        <v>5</v>
      </c>
      <c r="C4" s="13">
        <v>0.02</v>
      </c>
      <c r="E4" s="17" t="s">
        <v>21</v>
      </c>
    </row>
    <row r="5" spans="2:5" x14ac:dyDescent="0.25">
      <c r="B5" s="13">
        <v>10</v>
      </c>
      <c r="C5" s="13">
        <v>0.03</v>
      </c>
      <c r="E5" s="17" t="s">
        <v>22</v>
      </c>
    </row>
    <row r="6" spans="2:5" x14ac:dyDescent="0.25">
      <c r="B6" s="13">
        <v>20</v>
      </c>
      <c r="C6" s="13">
        <v>0.05</v>
      </c>
      <c r="E6" s="17" t="s">
        <v>23</v>
      </c>
    </row>
    <row r="7" spans="2:5" x14ac:dyDescent="0.25">
      <c r="B7" s="13">
        <v>50</v>
      </c>
      <c r="C7" s="13">
        <v>0.1</v>
      </c>
      <c r="E7" s="17" t="s">
        <v>24</v>
      </c>
    </row>
    <row r="8" spans="2:5" x14ac:dyDescent="0.25">
      <c r="B8" s="13">
        <v>100</v>
      </c>
      <c r="C8" s="18" t="s">
        <v>18</v>
      </c>
      <c r="E8" s="17" t="s">
        <v>25</v>
      </c>
    </row>
    <row r="9" spans="2: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I-A</vt:lpstr>
      <vt:lpstr>Intervalos</vt:lpstr>
      <vt:lpstr>'Anexo I-A'!Area_de_impressao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 Lemos</cp:lastModifiedBy>
  <cp:lastPrinted>2023-07-19T13:04:59Z</cp:lastPrinted>
  <dcterms:created xsi:type="dcterms:W3CDTF">2019-07-30T23:05:19Z</dcterms:created>
  <dcterms:modified xsi:type="dcterms:W3CDTF">2023-09-19T00:27:49Z</dcterms:modified>
</cp:coreProperties>
</file>