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E:\HOME OFFICE\A.PE 2023\PE 38.2023 - Grupo Gerador\1. Minuta Edital\"/>
    </mc:Choice>
  </mc:AlternateContent>
  <xr:revisionPtr revIDLastSave="0" documentId="13_ncr:1_{4CF5045A-1AB5-4FA1-B073-6E1156523544}" xr6:coauthVersionLast="47" xr6:coauthVersionMax="47" xr10:uidLastSave="{00000000-0000-0000-0000-000000000000}"/>
  <bookViews>
    <workbookView xWindow="-120" yWindow="-120" windowWidth="15600" windowHeight="11160" activeTab="2" xr2:uid="{00000000-000D-0000-FFFF-FFFF00000000}"/>
  </bookViews>
  <sheets>
    <sheet name="Resumo" sheetId="5" r:id="rId1"/>
    <sheet name="Orçamento" sheetId="2" r:id="rId2"/>
    <sheet name="Cronograma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\s">#N/A</definedName>
    <definedName name="_01" localSheetId="2">#REF!</definedName>
    <definedName name="_01" localSheetId="0">#REF!</definedName>
    <definedName name="_01">#REF!</definedName>
    <definedName name="_01_4" localSheetId="2">#REF!</definedName>
    <definedName name="_01_4">#REF!</definedName>
    <definedName name="_10Excel_BuiltIn_Print_Area_1_1_1" localSheetId="2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2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2">#REF!</definedName>
    <definedName name="_8Excel_BuiltIn_Print_Area_1">#REF!</definedName>
    <definedName name="_9Excel_BuiltIn_Print_Area_1_1" localSheetId="2">#REF!</definedName>
    <definedName name="_9Excel_BuiltIn_Print_Area_1_1">#REF!</definedName>
    <definedName name="_A99990" localSheetId="2">'[1]Climatização Prédio DECEA'!#REF!</definedName>
    <definedName name="_A99990">'[1]Climatização Prédio DECEA'!#REF!</definedName>
    <definedName name="_A99999" localSheetId="2">'[1]Climatização Prédio DECEA'!#REF!</definedName>
    <definedName name="_A99999">'[1]Climatização Prédio DECEA'!#REF!</definedName>
    <definedName name="_s" localSheetId="2">#REF!</definedName>
    <definedName name="_s">#REF!</definedName>
    <definedName name="Á1" localSheetId="2">#REF!</definedName>
    <definedName name="Á1">#REF!</definedName>
    <definedName name="AAAA" localSheetId="2">#REF!</definedName>
    <definedName name="AAAA">#REF!</definedName>
    <definedName name="ACRES">#REF!</definedName>
    <definedName name="ACRES_4">#REF!</definedName>
    <definedName name="_xlnm.Print_Area" localSheetId="2">Cronograma!$A$1:$G$27</definedName>
    <definedName name="_xlnm.Print_Area" localSheetId="1">Orçamento!$A$1:$P$52</definedName>
    <definedName name="_xlnm.Print_Area" localSheetId="0">Resumo!$A$1:$F$23</definedName>
    <definedName name="_xlnm.Print_Area">#REF!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1_4" localSheetId="2">'[2]ICEA - SJC'!#REF!</definedName>
    <definedName name="Área_impressão_IM_1_4">'[2]ICEA - SJC'!#REF!</definedName>
    <definedName name="Área_impressão_IM_4" localSheetId="2">#REF!</definedName>
    <definedName name="Área_impressão_IM_4">#REF!</definedName>
    <definedName name="arredondamento" localSheetId="2">#REF!</definedName>
    <definedName name="arredondamento">#REF!</definedName>
    <definedName name="BBBB" localSheetId="2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2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2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2">'[3]Parte Externa'!#REF!</definedName>
    <definedName name="ccc">'[3]Parte Externa'!#REF!</definedName>
    <definedName name="CDT">"PQ.$#REF!$#REF!"</definedName>
    <definedName name="CDT_2" localSheetId="2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2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2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2">#REF!</definedName>
    <definedName name="_xlnm.Criteria">#REF!</definedName>
    <definedName name="dddd" localSheetId="2">#REF!</definedName>
    <definedName name="dddd">#REF!</definedName>
    <definedName name="DDE_LINK4_5" localSheetId="2">'[4]CRONOGRAMA FISICO-FINANCEIRO'!#REF!</definedName>
    <definedName name="DDE_LINK4_5">'[4]CRONOGRAMA FISICO-FINANCEIRO'!#REF!</definedName>
    <definedName name="DDE_LINK41_5" localSheetId="2">'[4]CRONOGRAMA FISICO-FINANCEIRO'!#REF!</definedName>
    <definedName name="DDE_LINK41_5">'[4]CRONOGRAMA FISICO-FINANCEIRO'!#REF!</definedName>
    <definedName name="DIVE">"PQ.$#REF!$#REF!"</definedName>
    <definedName name="DIVE_2" localSheetId="2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2">#REF!</definedName>
    <definedName name="DPM_Eletricidade_Ltda.">#REF!</definedName>
    <definedName name="EEEEE" localSheetId="2">'[5]ARQUITETURA - ANEXO A'!#REF!</definedName>
    <definedName name="EEEEE">'[5]ARQUITETURA - ANEXO A'!#REF!</definedName>
    <definedName name="EQUI">"PQ.$#REF!$#REF!"</definedName>
    <definedName name="EQUI_2" localSheetId="2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2">#REF!</definedName>
    <definedName name="Excel_BuiltIn__FilterDatabase_5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2">#REF!</definedName>
    <definedName name="Excel_BuiltIn_Print_Area_5_4">#REF!</definedName>
    <definedName name="Excel_BuiltIn_Print_Area_6_1" localSheetId="2">#REF!</definedName>
    <definedName name="Excel_BuiltIn_Print_Area_6_1">#REF!</definedName>
    <definedName name="Excel_BuiltIn_Print_Area_7" localSheetId="2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2">#REF!</definedName>
    <definedName name="Excel_BuiltIn_Print_Titles_1_1">#REF!</definedName>
    <definedName name="Excel_BuiltIn_Print_Titles_1_1_2" localSheetId="2">'[6]URB E RED EXT SO SG'!#REF!</definedName>
    <definedName name="Excel_BuiltIn_Print_Titles_1_1_2">'[6]URB E RED EXT SO SG'!#REF!</definedName>
    <definedName name="Excel_BuiltIn_Print_Titles_1_1_4" localSheetId="2">'[7]Climatização Prédio CISCEA'!#REF!</definedName>
    <definedName name="Excel_BuiltIn_Print_Titles_1_1_4">'[7]Climatização Prédio CISCEA'!#REF!</definedName>
    <definedName name="Excel_BuiltIn_Print_Titles_1_4" localSheetId="2">'[2]ICEA - SJC'!#REF!</definedName>
    <definedName name="Excel_BuiltIn_Print_Titles_1_4">'[2]ICEA - SJC'!#REF!</definedName>
    <definedName name="Excel_BuiltIn_Print_Titles_2" localSheetId="2">#REF!</definedName>
    <definedName name="Excel_BuiltIn_Print_Titles_2">#REF!</definedName>
    <definedName name="Excel_BuiltIn_Print_Titles_2_1" localSheetId="2">#REF!</definedName>
    <definedName name="Excel_BuiltIn_Print_Titles_2_1">#REF!</definedName>
    <definedName name="Excel_BuiltIn_Print_Titles_2_4" localSheetId="2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2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2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2">'[2]ICEA - SJC'!#REF!</definedName>
    <definedName name="mobilização">'[2]ICEA - SJC'!#REF!</definedName>
    <definedName name="NOME_DO_ARQUIVO" localSheetId="2">#REF!</definedName>
    <definedName name="NOME_DO_ARQUIVO">#REF!</definedName>
    <definedName name="NOME_DO_ARQUIVO_2" localSheetId="2">#REF!</definedName>
    <definedName name="NOME_DO_ARQUIVO_2">#REF!</definedName>
    <definedName name="NOME_DO_ARQUIVO_3" localSheetId="2">#REF!</definedName>
    <definedName name="NOME_DO_ARQUIVO_3">#REF!</definedName>
    <definedName name="NOME_DO_ARQUIVO_4">#REF!</definedName>
    <definedName name="NOME_DO_ARQUIVO_9" localSheetId="2">[8]CAPA!#REF!</definedName>
    <definedName name="NOME_DO_ARQUIVO_9">[8]CAPA!#REF!</definedName>
    <definedName name="PARA">"PQ.$#REF!$#REF!"</definedName>
    <definedName name="PARA_2" localSheetId="2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2">#REF!</definedName>
    <definedName name="Plan2">#REF!</definedName>
    <definedName name="PRAIO" localSheetId="2">#REF!</definedName>
    <definedName name="PRAIO">#REF!</definedName>
    <definedName name="PRAIO_4" localSheetId="2">#REF!</definedName>
    <definedName name="PRAIO_4">#REF!</definedName>
    <definedName name="Print_Area_MI">#REF!</definedName>
    <definedName name="Print_Area_MI___0">"$#REF!.$A$1:$G$64"</definedName>
    <definedName name="_xlnm.Print_Titles" localSheetId="2">Cronograma!$1:$9</definedName>
    <definedName name="_xlnm.Print_Titles" localSheetId="1">Orçamento!$6:$10</definedName>
    <definedName name="_xlnm.Print_Titles" localSheetId="0">Resumo!$4:$8</definedName>
    <definedName name="Títulos_impressão_IM" localSheetId="2">#REF!</definedName>
    <definedName name="Títulos_impressão_IM" localSheetId="0">#REF!</definedName>
    <definedName name="Títulos_impressão_IM">#REF!</definedName>
    <definedName name="Títulos_impressão_IM_1" localSheetId="2">#REF!</definedName>
    <definedName name="Títulos_impressão_IM_1">#REF!</definedName>
    <definedName name="Títulos_impressão_IM_1_4" localSheetId="2">'[2]ICEA - SJC'!#REF!</definedName>
    <definedName name="Títulos_impressão_IM_1_4">'[2]ICEA - SJC'!#REF!</definedName>
    <definedName name="Títulos_impressão_IM_4" localSheetId="2">#REF!</definedName>
    <definedName name="Títulos_impressão_IM_4">#REF!</definedName>
    <definedName name="TOTAL" localSheetId="2">#REF!</definedName>
    <definedName name="TOT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E20" i="4"/>
  <c r="E22" i="4"/>
  <c r="G19" i="4"/>
  <c r="E17" i="4"/>
  <c r="E15" i="4"/>
  <c r="F11" i="4"/>
  <c r="K36" i="2" l="1"/>
  <c r="I38" i="2"/>
  <c r="J38" i="2"/>
  <c r="I39" i="2"/>
  <c r="J39" i="2"/>
  <c r="I40" i="2"/>
  <c r="J40" i="2"/>
  <c r="I42" i="2"/>
  <c r="J42" i="2"/>
  <c r="I43" i="2"/>
  <c r="J43" i="2"/>
  <c r="I44" i="2"/>
  <c r="J44" i="2"/>
  <c r="I45" i="2"/>
  <c r="J45" i="2"/>
  <c r="I46" i="2"/>
  <c r="J46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19" i="2"/>
  <c r="J19" i="2" s="1"/>
  <c r="I20" i="2"/>
  <c r="J20" i="2" s="1"/>
  <c r="I13" i="2"/>
  <c r="J13" i="2" s="1"/>
  <c r="G16" i="4" l="1"/>
  <c r="B16" i="4"/>
  <c r="G14" i="4"/>
  <c r="B14" i="4"/>
  <c r="G12" i="4"/>
  <c r="B12" i="4"/>
  <c r="G10" i="4"/>
  <c r="A7" i="4"/>
  <c r="A5" i="4"/>
  <c r="P47" i="2"/>
  <c r="D16" i="5"/>
  <c r="I24" i="2"/>
  <c r="J24" i="2" s="1"/>
  <c r="I22" i="2"/>
  <c r="J22" i="2" s="1"/>
  <c r="I17" i="2"/>
  <c r="J17" i="2" s="1"/>
  <c r="K15" i="2" s="1"/>
  <c r="I14" i="2"/>
  <c r="J14" i="2" s="1"/>
  <c r="K12" i="2" s="1"/>
  <c r="F16" i="5"/>
  <c r="F14" i="5"/>
  <c r="F12" i="5"/>
  <c r="F10" i="5"/>
  <c r="F19" i="5" s="1"/>
  <c r="A6" i="5"/>
  <c r="A5" i="5"/>
  <c r="F3" i="5"/>
  <c r="K23" i="2" l="1"/>
  <c r="D14" i="5" s="1"/>
  <c r="D12" i="5"/>
  <c r="C16" i="4"/>
  <c r="K47" i="2"/>
  <c r="D10" i="5"/>
  <c r="C12" i="4"/>
  <c r="E16" i="5"/>
  <c r="E12" i="5"/>
  <c r="E10" i="5"/>
  <c r="E19" i="5" s="1"/>
  <c r="E14" i="5"/>
  <c r="C14" i="4"/>
  <c r="E13" i="4" l="1"/>
  <c r="G13" i="4" s="1"/>
  <c r="F15" i="4"/>
  <c r="D19" i="5"/>
  <c r="C10" i="5" s="1"/>
  <c r="C10" i="4"/>
  <c r="G15" i="4" l="1"/>
  <c r="E11" i="4"/>
  <c r="C19" i="4"/>
  <c r="D10" i="4"/>
  <c r="C12" i="5"/>
  <c r="C14" i="5"/>
  <c r="C16" i="5"/>
  <c r="G17" i="4"/>
  <c r="C19" i="5" l="1"/>
  <c r="G11" i="4"/>
  <c r="F21" i="4"/>
  <c r="D14" i="4"/>
  <c r="D12" i="4"/>
  <c r="D16" i="4"/>
  <c r="D19" i="4" l="1"/>
  <c r="F22" i="4"/>
  <c r="E21" i="4"/>
  <c r="E23" i="4" s="1"/>
  <c r="F23" i="4" s="1"/>
</calcChain>
</file>

<file path=xl/sharedStrings.xml><?xml version="1.0" encoding="utf-8"?>
<sst xmlns="http://schemas.openxmlformats.org/spreadsheetml/2006/main" count="225" uniqueCount="158">
  <si>
    <t>(razão social da empresa licitante)</t>
  </si>
  <si>
    <t xml:space="preserve">(n.º do CNPJ) 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</si>
  <si>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</si>
  <si>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</si>
  <si>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</si>
  <si>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</si>
  <si>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</si>
  <si>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</si>
  <si>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</si>
  <si>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</si>
  <si>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</si>
  <si>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2.</t>
  </si>
  <si>
    <t>SERVIÇOS PRELIMINARES</t>
  </si>
  <si>
    <t>3.</t>
  </si>
  <si>
    <t>INSTALAÇÕES ELÉTRICAS</t>
  </si>
  <si>
    <t>4.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</si>
  <si>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</si>
  <si>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</si>
  <si>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</si>
  <si>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</si>
  <si>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</si>
  <si>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</si>
  <si>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</si>
  <si>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PLANILHA DE SERVIÇOS E PREÇOS UNITÁRIOS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</si>
  <si>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</si>
  <si>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</si>
  <si>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</si>
  <si>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</si>
  <si>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</si>
  <si>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</si>
  <si>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</si>
  <si>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</si>
  <si>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</si>
  <si>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</si>
  <si>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</si>
  <si>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</si>
  <si>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</si>
  <si>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</si>
  <si>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</si>
  <si>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>SERVIÇO (G= Σ E)</t>
  </si>
  <si>
    <t>SUBITEM (L=JxA)</t>
  </si>
  <si>
    <t>SERVIÇO (N= Σ L)</t>
  </si>
  <si>
    <t>1.1</t>
  </si>
  <si>
    <t>2.1</t>
  </si>
  <si>
    <t>016580</t>
  </si>
  <si>
    <t>SBC</t>
  </si>
  <si>
    <t>A R T TABELA A DO CREA ACIMA DE 15000,01</t>
  </si>
  <si>
    <t>2.2</t>
  </si>
  <si>
    <t>2.3</t>
  </si>
  <si>
    <t>SINAPI</t>
  </si>
  <si>
    <t>M</t>
  </si>
  <si>
    <t>3.1</t>
  </si>
  <si>
    <t>4.1</t>
  </si>
  <si>
    <t>EMOP</t>
  </si>
  <si>
    <t>VALOR TOTAL ESTIMADO PELA UFF</t>
  </si>
  <si>
    <t>VALOR TOTAL PROPOSTO PELA EMPRESA</t>
  </si>
  <si>
    <t>CREA/CAU/CRT:</t>
  </si>
  <si>
    <t>OBSERVAÇÃO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</si>
  <si>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</si>
  <si>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PLANILHA DE CRONOGRAMA FÍSICO E FINANCEIRO</t>
  </si>
  <si>
    <t>DISCRIMINAÇÃO DO SERVIÇO</t>
  </si>
  <si>
    <t>VALOR (R$)</t>
  </si>
  <si>
    <t>PERÍODO</t>
  </si>
  <si>
    <t>TOTAL DO ITEM</t>
  </si>
  <si>
    <t>MÊS 1</t>
  </si>
  <si>
    <t>MÊS 2</t>
  </si>
  <si>
    <t>1</t>
  </si>
  <si>
    <t>2</t>
  </si>
  <si>
    <t>3</t>
  </si>
  <si>
    <t>4</t>
  </si>
  <si>
    <t>Total do orçamento</t>
  </si>
  <si>
    <t>Total mensal executado</t>
  </si>
  <si>
    <t>Percentual mensal excutado</t>
  </si>
  <si>
    <t>Total acumulado</t>
  </si>
  <si>
    <t>Percentual Acumulado</t>
  </si>
  <si>
    <t>91677</t>
  </si>
  <si>
    <t>ENGENHEIRO ELETRICISTA COM ENCARGOS COMPLEMENTARES</t>
  </si>
  <si>
    <t>H</t>
  </si>
  <si>
    <t>1.2</t>
  </si>
  <si>
    <t>93572</t>
  </si>
  <si>
    <t>ENCARREGADO GERAL DE OBRAS COM ENCARGOS COMPLEMENTARES</t>
  </si>
  <si>
    <t>MES</t>
  </si>
  <si>
    <t>GERENCIAMENTO DE OBRAS / FISCALIZAÇÃO</t>
  </si>
  <si>
    <t>Licenças / Taxas</t>
  </si>
  <si>
    <t>2.1.1</t>
  </si>
  <si>
    <t>UNIDADE</t>
  </si>
  <si>
    <t>Canteiro de Obras</t>
  </si>
  <si>
    <t>2.2.1</t>
  </si>
  <si>
    <t>74209/001</t>
  </si>
  <si>
    <t>PLACA DE OBRA EM CHAPA DE ACO GALVANIZADO</t>
  </si>
  <si>
    <t>m²</t>
  </si>
  <si>
    <t>2.2.2</t>
  </si>
  <si>
    <t>012059</t>
  </si>
  <si>
    <t>CONTAINER ALMOXARIFADO S/ ACAB.C/PRATELEIRAS 6,05x2,44x2,57</t>
  </si>
  <si>
    <t>Demolições / Remoções</t>
  </si>
  <si>
    <t>2.3.1</t>
  </si>
  <si>
    <t>REMOCAO DE ENTULHO DE OBRA EM CAMINHAO</t>
  </si>
  <si>
    <t>m³</t>
  </si>
  <si>
    <t>ESCAVAÇÃO MANUAL DE VALA COM PROFUNDIDADE MENOR OU IGUAL A 1,30 M. AF_02/2021</t>
  </si>
  <si>
    <t>06.069.0145-A</t>
  </si>
  <si>
    <t>DUTO CORRUGADO HELICOIDAL,NA COR PRETA,LINHA DUPLA,DE POLIET ILENO DE ALTA DENSIDADE(PEAD),P/PROTECAO DE CONDUTORES ELETR ICOS EM INSTAL.SUBTERRANEAS,DIAMETRO NOMINAL 5",SENDO DIAMET RO INTERNO 128,8MM,FORNECIDO C/2 TAMPOES NAS EXTREMIDADES,FI TA DE AVISO "PERIGO" C/FIO GUIA DE ACO GALV.REVEST.PVC,NORMA NBR 13897/13898,LANC.DIR.SOLO,INCL.CONEXOES E KIT VEDACAO</t>
  </si>
  <si>
    <t>REATERRO MANUAL APILOADO COM SOQUETE. AF_10/2017</t>
  </si>
  <si>
    <t>CABO DE COBRE FLEXÍVEL ISOLADO, 120 MM², 0,6/1,0 KV, PARA REDE AÉREA DE DISTRIBUIÇÃO DE ENERGIA ELÉTRICA DE BAIXA TENSÃO - FORNECIMENTO E INSTALAÇÃO. AF_07/2020</t>
  </si>
  <si>
    <t>EXECUÇÃO DE PASSEIO (CALÇADA) OU PISO DE CONCRETO COM CONCRETO MOLDADO IN LOCO, FEITO EM OBRA, ACABAMENTO CONVENCIONAL, NÃO ARMADO. AF_08/2022</t>
  </si>
  <si>
    <t>01/02/2023 92996</t>
  </si>
  <si>
    <t>CABO DE COBRE FLEXÍVEL ISOLADO, 150 MM², ANTI-CHAMA 0,6/1,0 KV, PARA REDE ENTERRADA DE DISTRIBUIÇÃO DE ENERGIA ELÉTRICA - FORNECIMENTO E INSTALAÇÃO. AF_12/2021</t>
  </si>
  <si>
    <t>CABO DE COBRE FLEXÍVEL ISOLADO, 185 MM², ANTI-CHAMA 0,6/1,0 KV, PARA REDE ENTERRADA DE DISTRIBUIÇÃO DE ENERGIA ELÉTRICA - FORNECIMENTO E INSTALAÇÃO. AF_12/2021</t>
  </si>
  <si>
    <t>EMBOÇO OU MASSA ÚNICA EM ARGAMASSA TRAÇO 1:2:8, PREPARO MANUAL, APLICADA MANUALMENTE EM PANOS CEGOS DE FACHADA (SEM PRESENÇA DE VÃOS), ESPESSURA DE 25 MM. AF_09/2022</t>
  </si>
  <si>
    <t>UFF-002-ADM-007</t>
  </si>
  <si>
    <t>Próprio</t>
  </si>
  <si>
    <t>GRUPO GERADOR DE 180kVA, TRIFÁSICO 220V, CARENADO, CONTENDO EM SEU INTERIOR, QUADRO DE TRANSFERÊNCIA AUTOMÁTICA E CHAVE DE TRANSFERÊNCIA, DIESEL COM TANQUE DE COMBUSTÍVEL, SILENCIADO 85db A 1,5M. FORNECIMENTO E INSTALAÇÃO, ABASTECIDO COM 250 LITROS DE COMBUSTÍVEL</t>
  </si>
  <si>
    <t>UNID</t>
  </si>
  <si>
    <t>UFF-002-ADM-008</t>
  </si>
  <si>
    <t>LUVA PARA EMENDA DE CABOS ISOLADOS 0,6/1kV DE 120MM²- FORNECIMENTO E INSTALAÇÃO</t>
  </si>
  <si>
    <t>UFF-002-ADM-009</t>
  </si>
  <si>
    <t>LUVA PARA EMENDA DE CABOS ISOLADOS 0,6/1kV DE 185MM²- FORNECIMENTO E INSTALAÇÃO</t>
  </si>
  <si>
    <t>UFF-002-ADM-010</t>
  </si>
  <si>
    <t>LUVA PARA EMENDA DE CABOS ISOLADOS 0,6/1kV DE 150MM²- FORNECIMENTO E INSTALAÇÃO</t>
  </si>
  <si>
    <t>PREPARAÇÃO DO SOLO</t>
  </si>
  <si>
    <t>4.1.1</t>
  </si>
  <si>
    <t>4.1.2</t>
  </si>
  <si>
    <t>ATERRO MANUAL DE VALAS COM SOLO ARGILO-ARENOSO E COMPACTAÇÃO MECANIZADA. AF_05/2016</t>
  </si>
  <si>
    <t>4.1.3</t>
  </si>
  <si>
    <t>REGULARIZAÇÃO E COMPACTAÇÃO DE SUBLEITO DE SOLO  PREDOMINANTEMENTE ARGILOSO. AF_11/2019</t>
  </si>
  <si>
    <t>CONTRUÇÃO DA BASE</t>
  </si>
  <si>
    <t>4.2.1</t>
  </si>
  <si>
    <t>CONCRETO FCK = 30MPA, TRAÇO 1:2,1:2,5 (EM MASSA SECA DE CIMENTO/ AREIA MÉDIA/ BRITA 1) - PREPARO MECÂNICO COM BETONEIRA 400 L. AF_05/2021</t>
  </si>
  <si>
    <t>4.2.2</t>
  </si>
  <si>
    <t>FORMA PARA ESTRUTURAS DE CONCRETO (PILAR, VIGA E LAJE) EM CHAPA DE MADEIRA COMPENSADA RESINADA, DE 1,10 X 2,20, ESPESSURA = 12 MM, 05 UTILIZACOES. (FABRICACAO, MONTAGEM E DESMONTAGEM)</t>
  </si>
  <si>
    <t>4.2.3</t>
  </si>
  <si>
    <t>ARMAÇÃO DE LAJE DE ESTRUTURA CONVENCIONAL DE CONCRETO ARMADO UTILIZANDO AÇO CA-50 DE 10,0 MM - MONTAGEM. AF_06/2022</t>
  </si>
  <si>
    <t>KG</t>
  </si>
  <si>
    <t>4.2.4</t>
  </si>
  <si>
    <t>ARMAÇÃO DE LAJE DE ESTRUTURA CONVENCIONAL DE CONCRETO ARMADO UTILIZANDO AÇO CA-50 DE 6,3 MM - MONTAGEM. AF_06/2022</t>
  </si>
  <si>
    <t>4.2.5</t>
  </si>
  <si>
    <t>CARGA, MANOBRA E DESCARGA DE ENTULHO EM CAMINHÃO BASCULANTE 6 M³ - CARGA COM ESCAVADEIRA HIDRÁULICA  (CAÇAMBA DE 0,80 M³ / 111 HP) E DESCARGA LIVRE (UNIDADE: M3). AF_07/2020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</si>
  <si>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</si>
  <si>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</si>
  <si>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</si>
  <si>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</si>
  <si>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</si>
  <si>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</si>
  <si>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</si>
  <si>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</si>
  <si>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</si>
  <si>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</si>
  <si>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</si>
  <si>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OBRA CIVIL</t>
  </si>
  <si>
    <t>4.2</t>
  </si>
  <si>
    <t>SERVIÇO: Fornecimento dos materiais e equipamentos, para instalação de grupo gerador de 180 kVA, trifásico, 220V, carenado à diesel, com construção de base de concreto para o Núcleo de Pesquisa em Animais de Laboratório (NAL),</t>
  </si>
  <si>
    <t>Local: ALAMEDA BARROS TERRA - SÃO DOMINGOS - NITERÓI/RJ - Campus Valonguinho</t>
  </si>
  <si>
    <t>38/2023</t>
  </si>
  <si>
    <t>BASE DE DADOS: SINAPI-Fevereiro-2023/SBC Março-2023/EMOP Janeiro-2023 RJ - REGIME TRIBUTÁRIO: DESONERADO</t>
  </si>
  <si>
    <t>Incluso BDI desonerado sobre preço unitário de serviços em geral de 28,07 % e de 21,45 % sobre equipamentos;</t>
  </si>
  <si>
    <t>OBSERVAÇÕES</t>
  </si>
  <si>
    <t>ANEXO V-A DO EDITAL DE LICITAÇÃO POR PREGÃO ELETRÔNICO - ICT N.º</t>
  </si>
  <si>
    <t>ANEXO V-B DO EDITAL DE LICITAÇÃO POR PREGÃO ELETRÔNICO N.º</t>
  </si>
  <si>
    <t>ANEXO V-C DO EDITAL DE LICITAÇÃO POR PREGÃO ELETRÔNICO N.º 38/2023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</si>
</sst>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_-* #,##0.00_-;\-* #,##0.00_-;_-* \-??_-;_-@_-"/>
    <numFmt numFmtId="166" formatCode="General_)"/>
    <numFmt numFmtId="167" formatCode="_(\$* #,##0.00_);_(\$* \(#,##0.00\);_(\$* \-??_);_(@_)"/>
    <numFmt numFmtId="168" formatCode="_(* #,##0.00_);_(* \(#,##0.00\);_(* &quot;-&quot;??_);_(@_)"/>
    <numFmt numFmtId="169" formatCode="_(* #,##0.00_);_(* \(#,##0.00\);_(* \-??_);_(@_)"/>
  </numFmts>
  <fonts count="82">
    <font>
      <sz val="11"/>
      <color theme="1"/>
      <name val="Calibri"/>
      <charset val="134"/>
      <scheme val="minor"/>
    </font>
    <font>
      <b/>
      <sz val="12"/>
      <color rgb="FFFF000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sz val="8"/>
      <color rgb="FF333399"/>
      <name val="Verdana"/>
      <family val="2"/>
    </font>
    <font>
      <sz val="9"/>
      <color rgb="FF333399"/>
      <name val="Verdana"/>
      <family val="2"/>
    </font>
    <font>
      <sz val="8"/>
      <color theme="1"/>
      <name val="Verdana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9"/>
      <color theme="1"/>
      <name val="Verdana"/>
      <family val="2"/>
    </font>
    <font>
      <i/>
      <sz val="7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b/>
      <sz val="10"/>
      <color indexed="10"/>
      <name val="Verdana"/>
      <family val="2"/>
    </font>
    <font>
      <b/>
      <sz val="9"/>
      <color indexed="10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i/>
      <sz val="10"/>
      <color indexed="8"/>
      <name val="Verdana"/>
      <family val="2"/>
    </font>
    <font>
      <b/>
      <sz val="12"/>
      <color rgb="FFFF0000"/>
      <name val="Arial"/>
      <family val="2"/>
    </font>
    <font>
      <b/>
      <sz val="7"/>
      <color rgb="FFFF0000"/>
      <name val="Verdana"/>
      <family val="2"/>
    </font>
    <font>
      <sz val="9"/>
      <color indexed="10"/>
      <name val="Verdana"/>
      <family val="2"/>
    </font>
    <font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indexed="8"/>
      <name val="Calibri"/>
      <family val="2"/>
    </font>
    <font>
      <sz val="11"/>
      <color rgb="FFFFFFFF"/>
      <name val="Calibri"/>
      <family val="2"/>
    </font>
    <font>
      <sz val="10"/>
      <name val="Arial"/>
      <family val="2"/>
    </font>
    <font>
      <b/>
      <sz val="15"/>
      <color rgb="FF333399"/>
      <name val="Calibri"/>
      <family val="2"/>
    </font>
    <font>
      <sz val="11"/>
      <color rgb="FFFF9900"/>
      <name val="Calibri"/>
      <family val="2"/>
    </font>
    <font>
      <b/>
      <sz val="15"/>
      <color indexed="56"/>
      <name val="Calibri"/>
      <family val="2"/>
    </font>
    <font>
      <sz val="12"/>
      <name val="Courier"/>
      <charset val="134"/>
    </font>
    <font>
      <sz val="11"/>
      <color rgb="FF333399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2"/>
      <name val="Calibri"/>
      <family val="2"/>
    </font>
    <font>
      <b/>
      <sz val="18"/>
      <color rgb="FF333399"/>
      <name val="Cambria"/>
      <family val="1"/>
    </font>
    <font>
      <sz val="11"/>
      <color indexed="14"/>
      <name val="Calibri"/>
      <family val="2"/>
    </font>
    <font>
      <sz val="11"/>
      <color rgb="FFFF00FF"/>
      <name val="Calibri"/>
      <family val="2"/>
    </font>
    <font>
      <b/>
      <sz val="11"/>
      <color indexed="52"/>
      <name val="Calibri"/>
      <family val="2"/>
    </font>
    <font>
      <b/>
      <sz val="11"/>
      <color rgb="FFFF9900"/>
      <name val="Calibri"/>
      <family val="2"/>
    </font>
    <font>
      <b/>
      <sz val="11"/>
      <color indexed="9"/>
      <name val="Calibri"/>
      <family val="2"/>
    </font>
    <font>
      <b/>
      <sz val="11"/>
      <color rgb="FFFFFFFF"/>
      <name val="Calibri"/>
      <family val="2"/>
    </font>
    <font>
      <b/>
      <sz val="18"/>
      <color indexed="56"/>
      <name val="Cambria"/>
      <family val="1"/>
    </font>
    <font>
      <b/>
      <sz val="11"/>
      <color rgb="FF333333"/>
      <name val="Calibri"/>
      <family val="2"/>
    </font>
    <font>
      <b/>
      <sz val="13"/>
      <color indexed="62"/>
      <name val="Calibri"/>
      <family val="2"/>
    </font>
    <font>
      <b/>
      <sz val="13"/>
      <color rgb="FF33339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</font>
    <font>
      <b/>
      <sz val="15"/>
      <color indexed="62"/>
      <name val="Calibri"/>
      <family val="2"/>
    </font>
    <font>
      <b/>
      <sz val="11"/>
      <color rgb="FF33339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sz val="11"/>
      <color rgb="FF993300"/>
      <name val="Calibri"/>
      <family val="2"/>
    </font>
    <font>
      <sz val="11"/>
      <name val="Arial"/>
      <family val="2"/>
    </font>
    <font>
      <sz val="12"/>
      <name val="Courier New"/>
      <family val="3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5"/>
      <color rgb="FF003366"/>
      <name val="Calibri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b/>
      <sz val="12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79995117038483843"/>
        <bgColor rgb="FF8EB4E3"/>
      </patternFill>
    </fill>
    <fill>
      <patternFill patternType="solid">
        <fgColor theme="0"/>
        <bgColor rgb="FFFFFFCC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rgb="FFFF9900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D9D9D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rgb="FFCCFFFF"/>
      </patternFill>
    </fill>
  </fills>
  <borders count="116">
    <border>
      <left/>
      <right/>
      <top/>
      <bottom/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00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rgb="FF000000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rgb="FF000000"/>
      </left>
      <right/>
      <top style="thin">
        <color auto="1"/>
      </top>
      <bottom style="hair">
        <color rgb="FF000000"/>
      </bottom>
      <diagonal/>
    </border>
    <border>
      <left/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auto="1"/>
      </top>
      <bottom/>
      <diagonal/>
    </border>
    <border diagonalUp="1">
      <left style="hair">
        <color rgb="FF000000"/>
      </left>
      <right style="hair">
        <color rgb="FF000000"/>
      </right>
      <top style="thin">
        <color auto="1"/>
      </top>
      <bottom style="hair">
        <color rgb="FF000000"/>
      </bottom>
      <diagonal style="hair">
        <color rgb="FF000000"/>
      </diagonal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</borders>
  <cellStyleXfs count="160">
    <xf numFmtId="0" fontId="0" fillId="0" borderId="0"/>
    <xf numFmtId="0" fontId="36" fillId="15" borderId="0" applyNumberFormat="0" applyBorder="0" applyAlignment="0" applyProtection="0"/>
    <xf numFmtId="43" fontId="75" fillId="0" borderId="0" applyFont="0" applyFill="0" applyBorder="0" applyAlignment="0" applyProtection="0"/>
    <xf numFmtId="0" fontId="36" fillId="11" borderId="0" applyNumberFormat="0" applyBorder="0" applyAlignment="0" applyProtection="0"/>
    <xf numFmtId="0" fontId="40" fillId="0" borderId="99" applyProtection="0"/>
    <xf numFmtId="9" fontId="36" fillId="0" borderId="0" applyFont="0" applyFill="0" applyBorder="0" applyAlignment="0" applyProtection="0"/>
    <xf numFmtId="0" fontId="34" fillId="14" borderId="0" applyBorder="0" applyProtection="0"/>
    <xf numFmtId="0" fontId="22" fillId="0" borderId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Border="0" applyProtection="0"/>
    <xf numFmtId="0" fontId="38" fillId="0" borderId="0"/>
    <xf numFmtId="0" fontId="37" fillId="22" borderId="0" applyBorder="0" applyProtection="0"/>
    <xf numFmtId="44" fontId="36" fillId="0" borderId="0" applyFont="0" applyFill="0" applyBorder="0" applyAlignment="0" applyProtection="0"/>
    <xf numFmtId="0" fontId="39" fillId="0" borderId="98" applyProtection="0"/>
    <xf numFmtId="0" fontId="34" fillId="14" borderId="0" applyBorder="0" applyProtection="0"/>
    <xf numFmtId="0" fontId="34" fillId="10" borderId="0" applyBorder="0" applyProtection="0"/>
    <xf numFmtId="43" fontId="36" fillId="0" borderId="0" applyFont="0" applyFill="0" applyBorder="0" applyAlignment="0" applyProtection="0"/>
    <xf numFmtId="0" fontId="36" fillId="16" borderId="0" applyNumberFormat="0" applyBorder="0" applyAlignment="0" applyProtection="0"/>
    <xf numFmtId="0" fontId="38" fillId="0" borderId="0"/>
    <xf numFmtId="0" fontId="34" fillId="12" borderId="0" applyBorder="0" applyProtection="0"/>
    <xf numFmtId="0" fontId="36" fillId="17" borderId="0" applyNumberFormat="0" applyBorder="0" applyAlignment="0" applyProtection="0"/>
    <xf numFmtId="0" fontId="34" fillId="14" borderId="0" applyBorder="0" applyProtection="0"/>
    <xf numFmtId="0" fontId="46" fillId="0" borderId="102" applyNumberFormat="0" applyFill="0" applyAlignment="0" applyProtection="0"/>
    <xf numFmtId="0" fontId="34" fillId="23" borderId="0" applyBorder="0" applyProtection="0"/>
    <xf numFmtId="0" fontId="34" fillId="10" borderId="0" applyBorder="0" applyProtection="0"/>
    <xf numFmtId="0" fontId="34" fillId="24" borderId="0" applyBorder="0" applyProtection="0"/>
    <xf numFmtId="0" fontId="36" fillId="16" borderId="0" applyNumberFormat="0" applyBorder="0" applyAlignment="0" applyProtection="0"/>
    <xf numFmtId="0" fontId="36" fillId="25" borderId="0" applyNumberFormat="0" applyBorder="0" applyAlignment="0" applyProtection="0"/>
    <xf numFmtId="0" fontId="34" fillId="26" borderId="0" applyBorder="0" applyProtection="0"/>
    <xf numFmtId="0" fontId="36" fillId="20" borderId="0" applyNumberFormat="0" applyBorder="0" applyAlignment="0" applyProtection="0"/>
    <xf numFmtId="0" fontId="34" fillId="13" borderId="0" applyBorder="0" applyProtection="0"/>
    <xf numFmtId="0" fontId="36" fillId="15" borderId="0" applyNumberFormat="0" applyBorder="0" applyAlignment="0" applyProtection="0"/>
    <xf numFmtId="0" fontId="34" fillId="12" borderId="0" applyBorder="0" applyProtection="0"/>
    <xf numFmtId="0" fontId="36" fillId="27" borderId="0" applyNumberFormat="0" applyBorder="0" applyAlignment="0" applyProtection="0"/>
    <xf numFmtId="0" fontId="34" fillId="28" borderId="0" applyBorder="0" applyProtection="0"/>
    <xf numFmtId="0" fontId="36" fillId="16" borderId="0" applyNumberFormat="0" applyBorder="0" applyAlignment="0" applyProtection="0"/>
    <xf numFmtId="0" fontId="45" fillId="21" borderId="0" applyNumberFormat="0" applyBorder="0" applyAlignment="0" applyProtection="0"/>
    <xf numFmtId="0" fontId="37" fillId="19" borderId="0" applyBorder="0" applyProtection="0"/>
    <xf numFmtId="0" fontId="47" fillId="0" borderId="0" applyBorder="0" applyProtection="0"/>
    <xf numFmtId="0" fontId="45" fillId="25" borderId="0" applyNumberFormat="0" applyBorder="0" applyAlignment="0" applyProtection="0"/>
    <xf numFmtId="0" fontId="37" fillId="26" borderId="0" applyBorder="0" applyProtection="0"/>
    <xf numFmtId="0" fontId="45" fillId="20" borderId="0" applyNumberFormat="0" applyBorder="0" applyAlignment="0" applyProtection="0"/>
    <xf numFmtId="0" fontId="48" fillId="29" borderId="0" applyNumberFormat="0" applyBorder="0" applyAlignment="0" applyProtection="0"/>
    <xf numFmtId="0" fontId="37" fillId="13" borderId="0" applyBorder="0" applyProtection="0"/>
    <xf numFmtId="0" fontId="45" fillId="15" borderId="0" applyNumberFormat="0" applyBorder="0" applyAlignment="0" applyProtection="0"/>
    <xf numFmtId="0" fontId="37" fillId="12" borderId="0" applyBorder="0" applyProtection="0"/>
    <xf numFmtId="0" fontId="45" fillId="21" borderId="0" applyNumberFormat="0" applyBorder="0" applyAlignment="0" applyProtection="0"/>
    <xf numFmtId="0" fontId="37" fillId="19" borderId="0" applyBorder="0" applyProtection="0"/>
    <xf numFmtId="0" fontId="45" fillId="16" borderId="0" applyNumberFormat="0" applyBorder="0" applyAlignment="0" applyProtection="0"/>
    <xf numFmtId="0" fontId="37" fillId="14" borderId="0" applyBorder="0" applyProtection="0"/>
    <xf numFmtId="0" fontId="45" fillId="21" borderId="0" applyNumberFormat="0" applyBorder="0" applyAlignment="0" applyProtection="0"/>
    <xf numFmtId="0" fontId="37" fillId="19" borderId="0" applyBorder="0" applyProtection="0"/>
    <xf numFmtId="0" fontId="45" fillId="30" borderId="0" applyNumberFormat="0" applyBorder="0" applyAlignment="0" applyProtection="0"/>
    <xf numFmtId="0" fontId="37" fillId="22" borderId="0" applyBorder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37" fillId="34" borderId="0" applyBorder="0" applyProtection="0"/>
    <xf numFmtId="0" fontId="45" fillId="21" borderId="0" applyNumberFormat="0" applyBorder="0" applyAlignment="0" applyProtection="0"/>
    <xf numFmtId="0" fontId="37" fillId="35" borderId="0" applyBorder="0" applyProtection="0"/>
    <xf numFmtId="0" fontId="49" fillId="33" borderId="0" applyBorder="0" applyProtection="0"/>
    <xf numFmtId="0" fontId="50" fillId="17" borderId="103" applyNumberFormat="0" applyAlignment="0" applyProtection="0"/>
    <xf numFmtId="0" fontId="51" fillId="10" borderId="101" applyProtection="0"/>
    <xf numFmtId="165" fontId="34" fillId="0" borderId="0"/>
    <xf numFmtId="0" fontId="52" fillId="36" borderId="104" applyNumberFormat="0" applyAlignment="0" applyProtection="0"/>
    <xf numFmtId="0" fontId="53" fillId="37" borderId="105" applyProtection="0"/>
    <xf numFmtId="0" fontId="54" fillId="0" borderId="0" applyNumberFormat="0" applyFill="0" applyBorder="0" applyAlignment="0" applyProtection="0"/>
    <xf numFmtId="167" fontId="22" fillId="0" borderId="0" applyFill="0" applyBorder="0" applyAlignment="0" applyProtection="0"/>
    <xf numFmtId="0" fontId="55" fillId="10" borderId="106" applyProtection="0"/>
    <xf numFmtId="0" fontId="38" fillId="0" borderId="0"/>
    <xf numFmtId="0" fontId="58" fillId="0" borderId="0" applyNumberFormat="0" applyFill="0" applyBorder="0" applyAlignment="0" applyProtection="0"/>
    <xf numFmtId="0" fontId="35" fillId="0" borderId="0" applyBorder="0" applyProtection="0"/>
    <xf numFmtId="9" fontId="36" fillId="0" borderId="0"/>
    <xf numFmtId="0" fontId="59" fillId="38" borderId="0" applyNumberFormat="0" applyBorder="0" applyAlignment="0" applyProtection="0"/>
    <xf numFmtId="9" fontId="34" fillId="0" borderId="0"/>
    <xf numFmtId="0" fontId="60" fillId="39" borderId="0" applyBorder="0" applyProtection="0"/>
    <xf numFmtId="0" fontId="61" fillId="0" borderId="109" applyNumberFormat="0" applyFill="0" applyAlignment="0" applyProtection="0"/>
    <xf numFmtId="0" fontId="56" fillId="0" borderId="107" applyNumberFormat="0" applyFill="0" applyAlignment="0" applyProtection="0"/>
    <xf numFmtId="0" fontId="57" fillId="0" borderId="108" applyProtection="0"/>
    <xf numFmtId="0" fontId="62" fillId="0" borderId="110" applyProtection="0"/>
    <xf numFmtId="0" fontId="46" fillId="0" borderId="0" applyNumberFormat="0" applyFill="0" applyBorder="0" applyAlignment="0" applyProtection="0"/>
    <xf numFmtId="0" fontId="62" fillId="0" borderId="0" applyBorder="0" applyProtection="0"/>
    <xf numFmtId="165" fontId="34" fillId="0" borderId="0" applyBorder="0" applyProtection="0"/>
    <xf numFmtId="0" fontId="63" fillId="16" borderId="103" applyNumberFormat="0" applyAlignment="0" applyProtection="0"/>
    <xf numFmtId="0" fontId="43" fillId="14" borderId="101" applyProtection="0"/>
    <xf numFmtId="0" fontId="64" fillId="0" borderId="111" applyNumberFormat="0" applyFill="0" applyAlignment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0" fontId="65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0" fontId="66" fillId="0" borderId="0" applyBorder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44" fontId="36" fillId="0" borderId="0" applyFont="0" applyFill="0" applyBorder="0" applyAlignment="0" applyProtection="0"/>
    <xf numFmtId="164" fontId="34" fillId="0" borderId="0" applyBorder="0" applyProtection="0"/>
    <xf numFmtId="168" fontId="22" fillId="0" borderId="0" applyFill="0" applyBorder="0" applyAlignment="0" applyProtection="0"/>
    <xf numFmtId="0" fontId="44" fillId="20" borderId="0" applyNumberFormat="0" applyBorder="0" applyAlignment="0" applyProtection="0"/>
    <xf numFmtId="0" fontId="41" fillId="0" borderId="100" applyNumberFormat="0" applyFill="0" applyAlignment="0" applyProtection="0"/>
    <xf numFmtId="0" fontId="68" fillId="13" borderId="0" applyBorder="0" applyProtection="0"/>
    <xf numFmtId="0" fontId="22" fillId="0" borderId="0"/>
    <xf numFmtId="0" fontId="38" fillId="0" borderId="0"/>
    <xf numFmtId="0" fontId="69" fillId="0" borderId="0"/>
    <xf numFmtId="0" fontId="22" fillId="0" borderId="0"/>
    <xf numFmtId="0" fontId="38" fillId="0" borderId="0"/>
    <xf numFmtId="0" fontId="22" fillId="0" borderId="0"/>
    <xf numFmtId="0" fontId="38" fillId="0" borderId="0"/>
    <xf numFmtId="0" fontId="67" fillId="0" borderId="0" applyBorder="0" applyProtection="0"/>
    <xf numFmtId="166" fontId="42" fillId="0" borderId="0"/>
    <xf numFmtId="166" fontId="70" fillId="0" borderId="0"/>
    <xf numFmtId="0" fontId="22" fillId="0" borderId="0"/>
    <xf numFmtId="0" fontId="22" fillId="0" borderId="0"/>
    <xf numFmtId="0" fontId="38" fillId="0" borderId="0"/>
    <xf numFmtId="0" fontId="34" fillId="0" borderId="0"/>
    <xf numFmtId="0" fontId="71" fillId="0" borderId="0"/>
    <xf numFmtId="0" fontId="22" fillId="11" borderId="112" applyNumberFormat="0" applyFont="0" applyAlignment="0" applyProtection="0"/>
    <xf numFmtId="0" fontId="34" fillId="23" borderId="113" applyProtection="0"/>
    <xf numFmtId="0" fontId="72" fillId="17" borderId="114" applyNumberFormat="0" applyAlignment="0" applyProtection="0"/>
    <xf numFmtId="9" fontId="22" fillId="0" borderId="0" applyFill="0" applyBorder="0" applyAlignment="0" applyProtection="0"/>
    <xf numFmtId="9" fontId="38" fillId="0" borderId="0" applyBorder="0" applyProtection="0"/>
    <xf numFmtId="9" fontId="3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34" fillId="0" borderId="0" applyBorder="0" applyProtection="0"/>
    <xf numFmtId="9" fontId="34" fillId="0" borderId="0" applyBorder="0" applyProtection="0"/>
    <xf numFmtId="165" fontId="34" fillId="0" borderId="0" applyBorder="0" applyProtection="0"/>
    <xf numFmtId="43" fontId="36" fillId="0" borderId="0" applyFont="0" applyFill="0" applyBorder="0" applyAlignment="0" applyProtection="0"/>
    <xf numFmtId="165" fontId="34" fillId="0" borderId="0" applyBorder="0" applyProtection="0"/>
    <xf numFmtId="168" fontId="22" fillId="0" borderId="0" applyFill="0" applyBorder="0" applyAlignment="0" applyProtection="0"/>
    <xf numFmtId="0" fontId="41" fillId="0" borderId="100" applyNumberFormat="0" applyFill="0" applyAlignment="0" applyProtection="0"/>
    <xf numFmtId="169" fontId="38" fillId="0" borderId="0" applyBorder="0" applyProtection="0"/>
    <xf numFmtId="169" fontId="38" fillId="0" borderId="0" applyBorder="0" applyProtection="0"/>
    <xf numFmtId="165" fontId="36" fillId="0" borderId="0"/>
    <xf numFmtId="168" fontId="22" fillId="0" borderId="0" applyFont="0" applyFill="0" applyBorder="0" applyAlignment="0" applyProtection="0"/>
    <xf numFmtId="169" fontId="34" fillId="0" borderId="0" applyBorder="0" applyProtection="0"/>
    <xf numFmtId="0" fontId="73" fillId="0" borderId="0" applyNumberFormat="0" applyFill="0" applyBorder="0" applyAlignment="0" applyProtection="0"/>
    <xf numFmtId="0" fontId="74" fillId="0" borderId="115" applyProtection="0"/>
    <xf numFmtId="0" fontId="74" fillId="0" borderId="115" applyProtection="0"/>
    <xf numFmtId="0" fontId="54" fillId="0" borderId="0" applyNumberFormat="0" applyFill="0" applyBorder="0" applyAlignment="0" applyProtection="0"/>
    <xf numFmtId="0" fontId="67" fillId="0" borderId="0" applyBorder="0" applyProtection="0"/>
    <xf numFmtId="169" fontId="22" fillId="0" borderId="0"/>
    <xf numFmtId="169" fontId="38" fillId="0" borderId="0"/>
  </cellStyleXfs>
  <cellXfs count="3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10" fontId="8" fillId="4" borderId="7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/>
    </xf>
    <xf numFmtId="10" fontId="8" fillId="4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10" fontId="10" fillId="4" borderId="9" xfId="0" applyNumberFormat="1" applyFont="1" applyFill="1" applyBorder="1" applyAlignment="1">
      <alignment horizontal="center" vertical="center"/>
    </xf>
    <xf numFmtId="10" fontId="8" fillId="2" borderId="9" xfId="5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vertical="center" wrapText="1"/>
    </xf>
    <xf numFmtId="2" fontId="6" fillId="2" borderId="13" xfId="0" applyNumberFormat="1" applyFont="1" applyFill="1" applyBorder="1" applyAlignment="1">
      <alignment vertical="center" wrapText="1"/>
    </xf>
    <xf numFmtId="4" fontId="6" fillId="0" borderId="14" xfId="0" applyNumberFormat="1" applyFont="1" applyBorder="1" applyAlignment="1">
      <alignment horizontal="center" vertical="center"/>
    </xf>
    <xf numFmtId="10" fontId="6" fillId="0" borderId="14" xfId="5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6" fillId="3" borderId="17" xfId="0" applyNumberFormat="1" applyFont="1" applyFill="1" applyBorder="1" applyAlignment="1">
      <alignment vertical="center"/>
    </xf>
    <xf numFmtId="10" fontId="6" fillId="3" borderId="18" xfId="5" applyNumberFormat="1" applyFont="1" applyFill="1" applyBorder="1" applyAlignment="1">
      <alignment horizontal="center" vertical="center"/>
    </xf>
    <xf numFmtId="4" fontId="12" fillId="3" borderId="19" xfId="0" applyNumberFormat="1" applyFont="1" applyFill="1" applyBorder="1" applyAlignment="1">
      <alignment horizontal="center"/>
    </xf>
    <xf numFmtId="0" fontId="13" fillId="0" borderId="19" xfId="0" applyFont="1" applyBorder="1"/>
    <xf numFmtId="4" fontId="7" fillId="3" borderId="23" xfId="0" applyNumberFormat="1" applyFont="1" applyFill="1" applyBorder="1" applyAlignment="1">
      <alignment horizontal="center"/>
    </xf>
    <xf numFmtId="10" fontId="11" fillId="0" borderId="24" xfId="5" applyNumberFormat="1" applyFont="1" applyFill="1" applyBorder="1" applyAlignment="1">
      <alignment horizontal="center" vertical="center" wrapText="1"/>
    </xf>
    <xf numFmtId="4" fontId="6" fillId="0" borderId="24" xfId="5" applyNumberFormat="1" applyFont="1" applyFill="1" applyBorder="1" applyAlignment="1">
      <alignment horizontal="center" vertical="center" wrapText="1"/>
    </xf>
    <xf numFmtId="10" fontId="5" fillId="0" borderId="28" xfId="0" applyNumberFormat="1" applyFont="1" applyBorder="1" applyAlignment="1">
      <alignment horizontal="center"/>
    </xf>
    <xf numFmtId="10" fontId="12" fillId="3" borderId="28" xfId="0" applyNumberFormat="1" applyFont="1" applyFill="1" applyBorder="1" applyAlignment="1">
      <alignment horizontal="center"/>
    </xf>
    <xf numFmtId="0" fontId="16" fillId="0" borderId="23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8" fillId="0" borderId="0" xfId="0" applyFont="1"/>
    <xf numFmtId="2" fontId="11" fillId="0" borderId="0" xfId="0" applyNumberFormat="1" applyFont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left" vertical="center" wrapText="1"/>
    </xf>
    <xf numFmtId="0" fontId="13" fillId="0" borderId="0" xfId="0" applyFont="1"/>
    <xf numFmtId="0" fontId="20" fillId="0" borderId="0" xfId="0" applyFont="1" applyAlignment="1">
      <alignment vertical="distributed" wrapText="1"/>
    </xf>
    <xf numFmtId="0" fontId="1" fillId="0" borderId="0" xfId="0" applyFont="1"/>
    <xf numFmtId="0" fontId="2" fillId="0" borderId="0" xfId="0" applyFont="1"/>
    <xf numFmtId="44" fontId="11" fillId="0" borderId="0" xfId="87" applyFont="1"/>
    <xf numFmtId="44" fontId="6" fillId="0" borderId="0" xfId="87" applyFont="1"/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3" fillId="0" borderId="39" xfId="0" applyFont="1" applyBorder="1"/>
    <xf numFmtId="10" fontId="8" fillId="0" borderId="42" xfId="0" applyNumberFormat="1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/>
    </xf>
    <xf numFmtId="10" fontId="8" fillId="0" borderId="44" xfId="0" applyNumberFormat="1" applyFont="1" applyBorder="1" applyAlignment="1">
      <alignment horizontal="center" vertical="center"/>
    </xf>
    <xf numFmtId="4" fontId="13" fillId="0" borderId="44" xfId="0" applyNumberFormat="1" applyFont="1" applyBorder="1" applyAlignment="1">
      <alignment horizontal="center" vertical="center"/>
    </xf>
    <xf numFmtId="10" fontId="13" fillId="0" borderId="44" xfId="0" applyNumberFormat="1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0" fontId="11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center"/>
    </xf>
    <xf numFmtId="43" fontId="22" fillId="0" borderId="0" xfId="0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44" fontId="22" fillId="0" borderId="0" xfId="87" applyFont="1"/>
    <xf numFmtId="44" fontId="23" fillId="0" borderId="0" xfId="87" applyFont="1"/>
    <xf numFmtId="0" fontId="23" fillId="0" borderId="0" xfId="0" applyFont="1"/>
    <xf numFmtId="0" fontId="22" fillId="0" borderId="0" xfId="0" applyFont="1"/>
    <xf numFmtId="0" fontId="11" fillId="0" borderId="0" xfId="0" applyFont="1" applyAlignment="1">
      <alignment horizontal="left" wrapText="1"/>
    </xf>
    <xf numFmtId="0" fontId="11" fillId="0" borderId="47" xfId="0" applyFont="1" applyBorder="1" applyAlignment="1">
      <alignment horizontal="center"/>
    </xf>
    <xf numFmtId="49" fontId="11" fillId="0" borderId="47" xfId="0" applyNumberFormat="1" applyFont="1" applyBorder="1" applyAlignment="1">
      <alignment horizontal="center"/>
    </xf>
    <xf numFmtId="0" fontId="11" fillId="0" borderId="48" xfId="0" applyFont="1" applyBorder="1" applyAlignment="1">
      <alignment horizontal="left" wrapText="1"/>
    </xf>
    <xf numFmtId="0" fontId="6" fillId="8" borderId="55" xfId="132" applyFont="1" applyFill="1" applyBorder="1" applyAlignment="1">
      <alignment horizontal="center" vertical="center"/>
    </xf>
    <xf numFmtId="49" fontId="6" fillId="8" borderId="56" xfId="132" applyNumberFormat="1" applyFont="1" applyFill="1" applyBorder="1" applyAlignment="1">
      <alignment horizontal="center" vertical="center"/>
    </xf>
    <xf numFmtId="0" fontId="6" fillId="8" borderId="56" xfId="132" applyFont="1" applyFill="1" applyBorder="1" applyAlignment="1">
      <alignment horizontal="center" vertical="center" wrapText="1"/>
    </xf>
    <xf numFmtId="2" fontId="11" fillId="6" borderId="56" xfId="0" applyNumberFormat="1" applyFont="1" applyFill="1" applyBorder="1" applyAlignment="1">
      <alignment horizontal="center" vertical="center"/>
    </xf>
    <xf numFmtId="43" fontId="11" fillId="6" borderId="56" xfId="0" applyNumberFormat="1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11" fillId="9" borderId="7" xfId="132" applyFont="1" applyFill="1" applyBorder="1" applyAlignment="1">
      <alignment horizontal="center" vertical="center" wrapText="1"/>
    </xf>
    <xf numFmtId="2" fontId="11" fillId="2" borderId="7" xfId="0" applyNumberFormat="1" applyFont="1" applyFill="1" applyBorder="1" applyAlignment="1">
      <alignment horizontal="left" vertical="center" wrapText="1"/>
    </xf>
    <xf numFmtId="2" fontId="11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8" borderId="57" xfId="132" applyFont="1" applyFill="1" applyBorder="1" applyAlignment="1">
      <alignment horizontal="center" vertical="center"/>
    </xf>
    <xf numFmtId="49" fontId="6" fillId="8" borderId="7" xfId="132" applyNumberFormat="1" applyFont="1" applyFill="1" applyBorder="1" applyAlignment="1">
      <alignment horizontal="center" vertical="center"/>
    </xf>
    <xf numFmtId="0" fontId="6" fillId="8" borderId="7" xfId="132" applyFont="1" applyFill="1" applyBorder="1" applyAlignment="1">
      <alignment horizontal="center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11" fillId="6" borderId="7" xfId="0" applyNumberFormat="1" applyFont="1" applyFill="1" applyBorder="1" applyAlignment="1">
      <alignment horizontal="center" vertical="center"/>
    </xf>
    <xf numFmtId="4" fontId="11" fillId="6" borderId="7" xfId="0" applyNumberFormat="1" applyFont="1" applyFill="1" applyBorder="1" applyAlignment="1">
      <alignment horizontal="right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44" fontId="6" fillId="7" borderId="73" xfId="87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44" fontId="6" fillId="7" borderId="75" xfId="87" applyFont="1" applyFill="1" applyBorder="1" applyAlignment="1" applyProtection="1">
      <alignment horizontal="center" vertical="center" wrapText="1"/>
      <protection locked="0"/>
    </xf>
    <xf numFmtId="4" fontId="6" fillId="6" borderId="76" xfId="0" applyNumberFormat="1" applyFont="1" applyFill="1" applyBorder="1" applyAlignment="1">
      <alignment horizontal="right" vertical="center" wrapText="1"/>
    </xf>
    <xf numFmtId="0" fontId="6" fillId="6" borderId="77" xfId="0" applyFont="1" applyFill="1" applyBorder="1" applyAlignment="1" applyProtection="1">
      <alignment horizontal="center" vertical="center" wrapText="1"/>
      <protection locked="0"/>
    </xf>
    <xf numFmtId="4" fontId="11" fillId="6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56" xfId="87" applyNumberFormat="1" applyFont="1" applyFill="1" applyBorder="1" applyAlignment="1" applyProtection="1">
      <alignment horizontal="right" vertical="center" wrapText="1"/>
      <protection locked="0"/>
    </xf>
    <xf numFmtId="0" fontId="11" fillId="6" borderId="56" xfId="0" applyFont="1" applyFill="1" applyBorder="1" applyProtection="1">
      <protection locked="0"/>
    </xf>
    <xf numFmtId="0" fontId="11" fillId="6" borderId="79" xfId="0" applyFont="1" applyFill="1" applyBorder="1" applyProtection="1">
      <protection locked="0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41" xfId="0" applyNumberFormat="1" applyFont="1" applyFill="1" applyBorder="1" applyAlignment="1">
      <alignment horizontal="center" vertical="center" wrapText="1"/>
    </xf>
    <xf numFmtId="4" fontId="6" fillId="2" borderId="80" xfId="0" applyNumberFormat="1" applyFont="1" applyFill="1" applyBorder="1" applyAlignment="1">
      <alignment horizontal="center" vertical="center" wrapText="1"/>
    </xf>
    <xf numFmtId="0" fontId="6" fillId="2" borderId="81" xfId="0" applyFont="1" applyFill="1" applyBorder="1" applyAlignment="1" applyProtection="1">
      <alignment horizontal="center" vertical="center" wrapText="1"/>
      <protection locked="0"/>
    </xf>
    <xf numFmtId="4" fontId="11" fillId="2" borderId="8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7" xfId="87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Protection="1">
      <protection locked="0"/>
    </xf>
    <xf numFmtId="0" fontId="11" fillId="0" borderId="83" xfId="0" applyFont="1" applyBorder="1" applyProtection="1">
      <protection locked="0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41" xfId="0" applyNumberFormat="1" applyFont="1" applyFill="1" applyBorder="1" applyAlignment="1">
      <alignment horizontal="center" vertical="center" wrapText="1"/>
    </xf>
    <xf numFmtId="4" fontId="6" fillId="6" borderId="80" xfId="0" applyNumberFormat="1" applyFont="1" applyFill="1" applyBorder="1" applyAlignment="1">
      <alignment horizontal="right" vertical="center" wrapText="1"/>
    </xf>
    <xf numFmtId="0" fontId="6" fillId="6" borderId="81" xfId="0" applyFont="1" applyFill="1" applyBorder="1" applyAlignment="1" applyProtection="1">
      <alignment horizontal="center" vertical="center" wrapText="1"/>
      <protection locked="0"/>
    </xf>
    <xf numFmtId="4" fontId="11" fillId="6" borderId="82" xfId="0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87" applyNumberFormat="1" applyFont="1" applyFill="1" applyBorder="1" applyAlignment="1" applyProtection="1">
      <alignment horizontal="right" vertical="center" wrapText="1"/>
      <protection locked="0"/>
    </xf>
    <xf numFmtId="0" fontId="11" fillId="6" borderId="7" xfId="0" applyFont="1" applyFill="1" applyBorder="1" applyProtection="1">
      <protection locked="0"/>
    </xf>
    <xf numFmtId="0" fontId="11" fillId="6" borderId="83" xfId="0" applyFont="1" applyFill="1" applyBorder="1" applyProtection="1">
      <protection locked="0"/>
    </xf>
    <xf numFmtId="4" fontId="6" fillId="6" borderId="80" xfId="0" applyNumberFormat="1" applyFont="1" applyFill="1" applyBorder="1" applyAlignment="1">
      <alignment horizontal="center" vertical="center" wrapText="1"/>
    </xf>
    <xf numFmtId="10" fontId="6" fillId="6" borderId="60" xfId="5" applyNumberFormat="1" applyFont="1" applyFill="1" applyBorder="1" applyAlignment="1" applyProtection="1">
      <alignment vertical="center" wrapText="1"/>
    </xf>
    <xf numFmtId="4" fontId="6" fillId="6" borderId="84" xfId="2" applyNumberFormat="1" applyFont="1" applyFill="1" applyBorder="1" applyAlignment="1" applyProtection="1">
      <alignment vertical="center" wrapText="1"/>
    </xf>
    <xf numFmtId="2" fontId="6" fillId="6" borderId="86" xfId="2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4" fontId="6" fillId="6" borderId="9" xfId="87" applyFont="1" applyFill="1" applyBorder="1" applyAlignment="1">
      <alignment horizontal="center" vertical="center" wrapText="1"/>
    </xf>
    <xf numFmtId="44" fontId="6" fillId="6" borderId="63" xfId="87" applyFont="1" applyFill="1" applyBorder="1" applyAlignment="1">
      <alignment horizontal="center" vertical="center" wrapText="1"/>
    </xf>
    <xf numFmtId="44" fontId="6" fillId="6" borderId="14" xfId="87" applyFont="1" applyFill="1" applyBorder="1" applyAlignment="1">
      <alignment horizontal="center" vertical="center" wrapText="1"/>
    </xf>
    <xf numFmtId="44" fontId="6" fillId="6" borderId="13" xfId="87" applyFont="1" applyFill="1" applyBorder="1" applyAlignment="1">
      <alignment horizontal="center" vertical="center" wrapText="1"/>
    </xf>
    <xf numFmtId="0" fontId="28" fillId="7" borderId="57" xfId="0" applyFont="1" applyFill="1" applyBorder="1" applyAlignment="1">
      <alignment horizontal="center" vertical="center" wrapText="1"/>
    </xf>
    <xf numFmtId="10" fontId="29" fillId="7" borderId="7" xfId="139" applyNumberFormat="1" applyFont="1" applyFill="1" applyBorder="1" applyAlignment="1">
      <alignment horizontal="center" vertical="center"/>
    </xf>
    <xf numFmtId="4" fontId="28" fillId="7" borderId="80" xfId="0" applyNumberFormat="1" applyFont="1" applyFill="1" applyBorder="1" applyAlignment="1">
      <alignment vertical="center"/>
    </xf>
    <xf numFmtId="10" fontId="29" fillId="7" borderId="82" xfId="139" applyNumberFormat="1" applyFont="1" applyFill="1" applyBorder="1" applyAlignment="1">
      <alignment horizontal="center" vertical="center"/>
    </xf>
    <xf numFmtId="4" fontId="28" fillId="7" borderId="79" xfId="0" applyNumberFormat="1" applyFont="1" applyFill="1" applyBorder="1" applyAlignment="1">
      <alignment vertical="center"/>
    </xf>
    <xf numFmtId="0" fontId="28" fillId="2" borderId="5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10" fontId="29" fillId="0" borderId="9" xfId="0" applyNumberFormat="1" applyFont="1" applyBorder="1"/>
    <xf numFmtId="0" fontId="29" fillId="0" borderId="69" xfId="0" applyFont="1" applyBorder="1"/>
    <xf numFmtId="10" fontId="29" fillId="0" borderId="63" xfId="0" applyNumberFormat="1" applyFont="1" applyBorder="1"/>
    <xf numFmtId="0" fontId="29" fillId="0" borderId="71" xfId="0" applyFont="1" applyBorder="1"/>
    <xf numFmtId="0" fontId="28" fillId="7" borderId="58" xfId="0" applyFont="1" applyFill="1" applyBorder="1" applyAlignment="1">
      <alignment horizontal="center" vertical="center" wrapText="1"/>
    </xf>
    <xf numFmtId="4" fontId="28" fillId="7" borderId="9" xfId="127" applyNumberFormat="1" applyFont="1" applyFill="1" applyBorder="1" applyAlignment="1">
      <alignment vertical="center" wrapText="1"/>
    </xf>
    <xf numFmtId="10" fontId="29" fillId="7" borderId="9" xfId="139" applyNumberFormat="1" applyFont="1" applyFill="1" applyBorder="1" applyAlignment="1">
      <alignment horizontal="center" vertical="center"/>
    </xf>
    <xf numFmtId="4" fontId="28" fillId="7" borderId="69" xfId="0" applyNumberFormat="1" applyFont="1" applyFill="1" applyBorder="1"/>
    <xf numFmtId="4" fontId="28" fillId="7" borderId="71" xfId="0" applyNumberFormat="1" applyFont="1" applyFill="1" applyBorder="1"/>
    <xf numFmtId="10" fontId="29" fillId="2" borderId="9" xfId="0" applyNumberFormat="1" applyFont="1" applyFill="1" applyBorder="1"/>
    <xf numFmtId="0" fontId="28" fillId="0" borderId="69" xfId="0" applyFont="1" applyBorder="1"/>
    <xf numFmtId="10" fontId="29" fillId="2" borderId="63" xfId="0" applyNumberFormat="1" applyFont="1" applyFill="1" applyBorder="1"/>
    <xf numFmtId="0" fontId="28" fillId="0" borderId="71" xfId="0" applyFont="1" applyBorder="1"/>
    <xf numFmtId="0" fontId="28" fillId="2" borderId="9" xfId="0" applyFont="1" applyFill="1" applyBorder="1" applyAlignment="1">
      <alignment horizontal="center" vertical="center" wrapText="1"/>
    </xf>
    <xf numFmtId="4" fontId="28" fillId="2" borderId="9" xfId="127" applyNumberFormat="1" applyFont="1" applyFill="1" applyBorder="1" applyAlignment="1">
      <alignment vertical="center" wrapText="1"/>
    </xf>
    <xf numFmtId="10" fontId="29" fillId="2" borderId="9" xfId="139" applyNumberFormat="1" applyFont="1" applyFill="1" applyBorder="1" applyAlignment="1">
      <alignment horizontal="center" vertical="center"/>
    </xf>
    <xf numFmtId="4" fontId="28" fillId="2" borderId="69" xfId="0" applyNumberFormat="1" applyFont="1" applyFill="1" applyBorder="1"/>
    <xf numFmtId="10" fontId="29" fillId="2" borderId="63" xfId="139" applyNumberFormat="1" applyFont="1" applyFill="1" applyBorder="1" applyAlignment="1">
      <alignment horizontal="center" vertical="center"/>
    </xf>
    <xf numFmtId="4" fontId="28" fillId="2" borderId="71" xfId="0" applyNumberFormat="1" applyFont="1" applyFill="1" applyBorder="1"/>
    <xf numFmtId="10" fontId="29" fillId="6" borderId="95" xfId="0" applyNumberFormat="1" applyFont="1" applyFill="1" applyBorder="1" applyAlignment="1">
      <alignment horizontal="center" vertical="center"/>
    </xf>
    <xf numFmtId="4" fontId="28" fillId="6" borderId="96" xfId="87" applyNumberFormat="1" applyFont="1" applyFill="1" applyBorder="1" applyAlignment="1">
      <alignment vertical="center"/>
    </xf>
    <xf numFmtId="4" fontId="28" fillId="6" borderId="97" xfId="87" applyNumberFormat="1" applyFont="1" applyFill="1" applyBorder="1" applyAlignment="1">
      <alignment vertical="center"/>
    </xf>
    <xf numFmtId="0" fontId="30" fillId="0" borderId="0" xfId="0" applyFont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center" textRotation="255"/>
    </xf>
    <xf numFmtId="0" fontId="31" fillId="0" borderId="65" xfId="0" applyFont="1" applyBorder="1" applyAlignment="1">
      <alignment horizontal="left" vertical="center" wrapText="1"/>
    </xf>
    <xf numFmtId="0" fontId="26" fillId="0" borderId="65" xfId="0" applyFont="1" applyBorder="1"/>
    <xf numFmtId="0" fontId="32" fillId="0" borderId="0" xfId="0" applyFont="1" applyAlignment="1">
      <alignment vertical="center" textRotation="255"/>
    </xf>
    <xf numFmtId="49" fontId="6" fillId="8" borderId="7" xfId="132" applyNumberFormat="1" applyFont="1" applyFill="1" applyBorder="1" applyAlignment="1">
      <alignment horizontal="left" vertical="center"/>
    </xf>
    <xf numFmtId="2" fontId="11" fillId="2" borderId="7" xfId="0" applyNumberFormat="1" applyFont="1" applyFill="1" applyBorder="1" applyAlignment="1">
      <alignment horizontal="center" vertical="center" wrapText="1"/>
    </xf>
    <xf numFmtId="49" fontId="76" fillId="8" borderId="7" xfId="132" applyNumberFormat="1" applyFont="1" applyFill="1" applyBorder="1" applyAlignment="1">
      <alignment horizontal="center" vertical="center"/>
    </xf>
    <xf numFmtId="4" fontId="6" fillId="2" borderId="80" xfId="0" applyNumberFormat="1" applyFont="1" applyFill="1" applyBorder="1" applyAlignment="1">
      <alignment horizontal="right" vertical="center" wrapText="1"/>
    </xf>
    <xf numFmtId="0" fontId="11" fillId="2" borderId="7" xfId="0" applyFont="1" applyFill="1" applyBorder="1" applyProtection="1">
      <protection locked="0"/>
    </xf>
    <xf numFmtId="0" fontId="11" fillId="2" borderId="83" xfId="0" applyFont="1" applyFill="1" applyBorder="1" applyProtection="1">
      <protection locked="0"/>
    </xf>
    <xf numFmtId="0" fontId="79" fillId="2" borderId="0" xfId="0" applyFont="1" applyFill="1"/>
    <xf numFmtId="0" fontId="2" fillId="2" borderId="0" xfId="0" applyFont="1" applyFill="1"/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wrapText="1"/>
    </xf>
    <xf numFmtId="2" fontId="11" fillId="2" borderId="0" xfId="0" applyNumberFormat="1" applyFont="1" applyFill="1" applyAlignment="1">
      <alignment horizontal="center"/>
    </xf>
    <xf numFmtId="43" fontId="11" fillId="2" borderId="0" xfId="0" applyNumberFormat="1" applyFont="1" applyFill="1" applyAlignment="1">
      <alignment horizontal="right"/>
    </xf>
    <xf numFmtId="2" fontId="11" fillId="2" borderId="0" xfId="0" applyNumberFormat="1" applyFont="1" applyFill="1" applyAlignment="1">
      <alignment horizontal="right"/>
    </xf>
    <xf numFmtId="44" fontId="11" fillId="2" borderId="0" xfId="87" applyFont="1" applyFill="1"/>
    <xf numFmtId="44" fontId="6" fillId="2" borderId="0" xfId="87" applyFont="1" applyFill="1"/>
    <xf numFmtId="0" fontId="6" fillId="2" borderId="0" xfId="0" applyFont="1" applyFill="1"/>
    <xf numFmtId="0" fontId="22" fillId="2" borderId="0" xfId="0" applyFont="1" applyFill="1"/>
    <xf numFmtId="2" fontId="6" fillId="8" borderId="7" xfId="13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6" fillId="6" borderId="88" xfId="87" applyNumberFormat="1" applyFont="1" applyFill="1" applyBorder="1" applyAlignment="1">
      <alignment horizontal="center" vertical="center"/>
    </xf>
    <xf numFmtId="4" fontId="6" fillId="6" borderId="89" xfId="87" applyNumberFormat="1" applyFont="1" applyFill="1" applyBorder="1" applyAlignment="1">
      <alignment horizontal="center" vertical="center"/>
    </xf>
    <xf numFmtId="0" fontId="6" fillId="6" borderId="90" xfId="0" applyFont="1" applyFill="1" applyBorder="1" applyAlignment="1">
      <alignment horizontal="center" vertical="center"/>
    </xf>
    <xf numFmtId="0" fontId="6" fillId="6" borderId="91" xfId="0" applyFont="1" applyFill="1" applyBorder="1" applyAlignment="1">
      <alignment horizontal="center" vertical="center"/>
    </xf>
    <xf numFmtId="0" fontId="28" fillId="6" borderId="94" xfId="0" applyFont="1" applyFill="1" applyBorder="1" applyAlignment="1">
      <alignment horizontal="center" vertical="center" wrapText="1"/>
    </xf>
    <xf numFmtId="0" fontId="28" fillId="6" borderId="47" xfId="0" applyFont="1" applyFill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top" wrapText="1"/>
    </xf>
    <xf numFmtId="0" fontId="6" fillId="6" borderId="88" xfId="0" applyFont="1" applyFill="1" applyBorder="1" applyAlignment="1">
      <alignment horizontal="center" vertical="center"/>
    </xf>
    <xf numFmtId="0" fontId="6" fillId="6" borderId="93" xfId="0" applyFont="1" applyFill="1" applyBorder="1" applyAlignment="1">
      <alignment horizontal="center" vertical="center"/>
    </xf>
    <xf numFmtId="0" fontId="6" fillId="6" borderId="9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44" fontId="6" fillId="6" borderId="69" xfId="87" applyFont="1" applyFill="1" applyBorder="1" applyAlignment="1">
      <alignment horizontal="center" vertical="center" wrapText="1"/>
    </xf>
    <xf numFmtId="44" fontId="6" fillId="6" borderId="73" xfId="87" applyFont="1" applyFill="1" applyBorder="1" applyAlignment="1">
      <alignment horizontal="center" vertical="center" wrapText="1"/>
    </xf>
    <xf numFmtId="44" fontId="6" fillId="6" borderId="71" xfId="87" applyFont="1" applyFill="1" applyBorder="1" applyAlignment="1">
      <alignment horizontal="center" vertical="center" wrapText="1"/>
    </xf>
    <xf numFmtId="44" fontId="6" fillId="6" borderId="75" xfId="87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9" fillId="0" borderId="0" xfId="0" quotePrefix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distributed" wrapText="1"/>
    </xf>
    <xf numFmtId="0" fontId="15" fillId="0" borderId="92" xfId="0" applyFont="1" applyBorder="1" applyAlignment="1" applyProtection="1">
      <alignment horizontal="center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7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7" borderId="66" xfId="0" applyFont="1" applyFill="1" applyBorder="1" applyAlignment="1">
      <alignment horizontal="center" vertical="center" wrapText="1"/>
    </xf>
    <xf numFmtId="0" fontId="6" fillId="7" borderId="67" xfId="0" applyFont="1" applyFill="1" applyBorder="1" applyAlignment="1" applyProtection="1">
      <alignment horizontal="center" vertical="center" wrapText="1"/>
      <protection locked="0"/>
    </xf>
    <xf numFmtId="0" fontId="6" fillId="7" borderId="50" xfId="0" applyFont="1" applyFill="1" applyBorder="1" applyAlignment="1" applyProtection="1">
      <alignment horizontal="center" vertical="center" wrapText="1"/>
      <protection locked="0"/>
    </xf>
    <xf numFmtId="0" fontId="6" fillId="7" borderId="68" xfId="0" applyFont="1" applyFill="1" applyBorder="1" applyAlignment="1" applyProtection="1">
      <alignment horizontal="center" vertical="center" wrapText="1"/>
      <protection locked="0"/>
    </xf>
    <xf numFmtId="0" fontId="6" fillId="7" borderId="9" xfId="0" applyFont="1" applyFill="1" applyBorder="1" applyAlignment="1">
      <alignment horizontal="center" vertical="center" wrapText="1"/>
    </xf>
    <xf numFmtId="0" fontId="6" fillId="7" borderId="69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 applyProtection="1">
      <alignment horizontal="center" vertical="center" wrapText="1"/>
      <protection locked="0"/>
    </xf>
    <xf numFmtId="0" fontId="6" fillId="7" borderId="71" xfId="0" applyFont="1" applyFill="1" applyBorder="1" applyAlignment="1" applyProtection="1">
      <alignment horizontal="center" vertical="center" wrapText="1"/>
      <protection locked="0"/>
    </xf>
    <xf numFmtId="43" fontId="6" fillId="7" borderId="11" xfId="0" applyNumberFormat="1" applyFont="1" applyFill="1" applyBorder="1" applyAlignment="1">
      <alignment horizontal="center" vertical="center" wrapText="1"/>
    </xf>
    <xf numFmtId="43" fontId="6" fillId="7" borderId="52" xfId="0" applyNumberFormat="1" applyFont="1" applyFill="1" applyBorder="1" applyAlignment="1">
      <alignment horizontal="center" vertical="center" wrapText="1"/>
    </xf>
    <xf numFmtId="43" fontId="6" fillId="7" borderId="54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70" xfId="0" applyFont="1" applyFill="1" applyBorder="1" applyAlignment="1" applyProtection="1">
      <alignment horizontal="center" vertical="center" wrapText="1"/>
      <protection locked="0"/>
    </xf>
    <xf numFmtId="0" fontId="6" fillId="7" borderId="72" xfId="0" applyFont="1" applyFill="1" applyBorder="1" applyAlignment="1" applyProtection="1">
      <alignment horizontal="center" vertical="center" wrapText="1"/>
      <protection locked="0"/>
    </xf>
    <xf numFmtId="0" fontId="6" fillId="7" borderId="74" xfId="0" applyFont="1" applyFill="1" applyBorder="1" applyAlignment="1" applyProtection="1">
      <alignment horizontal="center" vertical="center" wrapText="1"/>
      <protection locked="0"/>
    </xf>
    <xf numFmtId="44" fontId="6" fillId="7" borderId="11" xfId="87" applyFont="1" applyFill="1" applyBorder="1" applyAlignment="1" applyProtection="1">
      <alignment horizontal="center" vertical="center" wrapText="1"/>
      <protection locked="0"/>
    </xf>
    <xf numFmtId="44" fontId="6" fillId="7" borderId="52" xfId="87" applyFont="1" applyFill="1" applyBorder="1" applyAlignment="1" applyProtection="1">
      <alignment horizontal="center" vertical="center" wrapText="1"/>
      <protection locked="0"/>
    </xf>
    <xf numFmtId="44" fontId="6" fillId="7" borderId="54" xfId="87" applyFont="1" applyFill="1" applyBorder="1" applyAlignment="1" applyProtection="1">
      <alignment horizontal="center" vertical="center" wrapText="1"/>
      <protection locked="0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62" xfId="0" applyFont="1" applyBorder="1" applyAlignment="1" applyProtection="1">
      <alignment horizontal="center" vertical="top" wrapText="1"/>
      <protection locked="0"/>
    </xf>
    <xf numFmtId="0" fontId="16" fillId="0" borderId="63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4" fontId="80" fillId="0" borderId="65" xfId="0" applyNumberFormat="1" applyFont="1" applyBorder="1" applyAlignment="1" applyProtection="1">
      <alignment horizontal="left" vertical="center" wrapText="1"/>
      <protection locked="0"/>
    </xf>
    <xf numFmtId="4" fontId="25" fillId="0" borderId="65" xfId="0" applyNumberFormat="1" applyFont="1" applyBorder="1" applyAlignment="1" applyProtection="1">
      <alignment horizontal="left" vertical="center" wrapText="1"/>
      <protection locked="0"/>
    </xf>
    <xf numFmtId="4" fontId="25" fillId="0" borderId="0" xfId="0" applyNumberFormat="1" applyFont="1" applyAlignment="1" applyProtection="1">
      <alignment horizontal="left" vertical="center" wrapText="1"/>
      <protection locked="0"/>
    </xf>
    <xf numFmtId="4" fontId="80" fillId="0" borderId="0" xfId="0" applyNumberFormat="1" applyFont="1" applyAlignment="1" applyProtection="1">
      <alignment horizontal="left" vertical="center"/>
      <protection locked="0"/>
    </xf>
    <xf numFmtId="4" fontId="25" fillId="0" borderId="0" xfId="0" applyNumberFormat="1" applyFont="1" applyAlignment="1" applyProtection="1">
      <alignment horizontal="left" vertical="center"/>
      <protection locked="0"/>
    </xf>
    <xf numFmtId="0" fontId="81" fillId="0" borderId="65" xfId="0" applyFont="1" applyBorder="1" applyAlignment="1" applyProtection="1">
      <alignment horizontal="center" vertical="center" textRotation="255"/>
      <protection locked="0"/>
    </xf>
    <xf numFmtId="0" fontId="24" fillId="0" borderId="0" xfId="0" applyFont="1" applyAlignment="1" applyProtection="1">
      <alignment horizontal="center" vertical="center" textRotation="255"/>
      <protection locked="0"/>
    </xf>
    <xf numFmtId="0" fontId="15" fillId="0" borderId="61" xfId="0" applyFont="1" applyBorder="1" applyAlignment="1" applyProtection="1">
      <alignment horizontal="center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5" fillId="0" borderId="87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64" xfId="0" applyFont="1" applyBorder="1" applyAlignment="1" applyProtection="1">
      <alignment horizontal="center" vertical="top" wrapText="1"/>
      <protection locked="0"/>
    </xf>
    <xf numFmtId="0" fontId="15" fillId="0" borderId="82" xfId="0" applyFont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10" fontId="6" fillId="6" borderId="85" xfId="5" applyNumberFormat="1" applyFont="1" applyFill="1" applyBorder="1" applyAlignment="1" applyProtection="1">
      <alignment horizontal="center" vertical="center"/>
      <protection locked="0"/>
    </xf>
    <xf numFmtId="10" fontId="6" fillId="6" borderId="60" xfId="5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top" wrapText="1"/>
      <protection locked="0"/>
    </xf>
    <xf numFmtId="0" fontId="6" fillId="7" borderId="51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/>
    </xf>
    <xf numFmtId="2" fontId="6" fillId="7" borderId="52" xfId="0" applyNumberFormat="1" applyFont="1" applyFill="1" applyBorder="1" applyAlignment="1">
      <alignment horizontal="center" vertical="center"/>
    </xf>
    <xf numFmtId="2" fontId="6" fillId="7" borderId="54" xfId="0" applyNumberFormat="1" applyFont="1" applyFill="1" applyBorder="1" applyAlignment="1">
      <alignment horizontal="center" vertical="center"/>
    </xf>
    <xf numFmtId="2" fontId="6" fillId="7" borderId="11" xfId="0" applyNumberFormat="1" applyFont="1" applyFill="1" applyBorder="1" applyAlignment="1">
      <alignment horizontal="center" vertical="center" wrapText="1"/>
    </xf>
    <xf numFmtId="2" fontId="6" fillId="7" borderId="52" xfId="0" applyNumberFormat="1" applyFont="1" applyFill="1" applyBorder="1" applyAlignment="1">
      <alignment horizontal="center" vertical="center" wrapText="1"/>
    </xf>
    <xf numFmtId="2" fontId="6" fillId="7" borderId="54" xfId="0" applyNumberFormat="1" applyFont="1" applyFill="1" applyBorder="1" applyAlignment="1">
      <alignment horizontal="center" vertical="center" wrapText="1"/>
    </xf>
    <xf numFmtId="4" fontId="6" fillId="5" borderId="11" xfId="127" applyNumberFormat="1" applyFont="1" applyFill="1" applyBorder="1" applyAlignment="1">
      <alignment horizontal="center" vertical="center" wrapText="1"/>
    </xf>
    <xf numFmtId="4" fontId="6" fillId="5" borderId="7" xfId="127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79" fillId="2" borderId="0" xfId="0" applyFont="1" applyFill="1" applyAlignment="1">
      <alignment horizontal="center"/>
    </xf>
    <xf numFmtId="0" fontId="17" fillId="0" borderId="37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0" fontId="6" fillId="3" borderId="20" xfId="0" applyNumberFormat="1" applyFont="1" applyFill="1" applyBorder="1" applyAlignment="1">
      <alignment horizontal="center"/>
    </xf>
    <xf numFmtId="10" fontId="6" fillId="3" borderId="21" xfId="0" applyNumberFormat="1" applyFont="1" applyFill="1" applyBorder="1" applyAlignment="1">
      <alignment horizontal="center"/>
    </xf>
    <xf numFmtId="10" fontId="6" fillId="3" borderId="2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1" xfId="127" applyNumberFormat="1" applyFont="1" applyFill="1" applyBorder="1" applyAlignment="1">
      <alignment horizontal="center" vertical="center" wrapText="1"/>
    </xf>
    <xf numFmtId="4" fontId="6" fillId="2" borderId="7" xfId="127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center" vertical="top" wrapText="1"/>
      <protection locked="0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5" fillId="0" borderId="35" xfId="0" applyFont="1" applyBorder="1" applyAlignment="1" applyProtection="1">
      <alignment horizontal="center" vertical="top" wrapText="1"/>
      <protection locked="0"/>
    </xf>
    <xf numFmtId="0" fontId="15" fillId="0" borderId="36" xfId="0" applyFont="1" applyBorder="1" applyAlignment="1" applyProtection="1">
      <alignment horizontal="center" vertical="top" wrapText="1"/>
      <protection locked="0"/>
    </xf>
    <xf numFmtId="10" fontId="7" fillId="3" borderId="7" xfId="139" applyNumberFormat="1" applyFont="1" applyFill="1" applyBorder="1" applyAlignment="1">
      <alignment horizontal="center" vertical="center"/>
    </xf>
    <xf numFmtId="10" fontId="7" fillId="3" borderId="9" xfId="139" applyNumberFormat="1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/>
    </xf>
    <xf numFmtId="10" fontId="6" fillId="3" borderId="25" xfId="0" applyNumberFormat="1" applyFont="1" applyFill="1" applyBorder="1" applyAlignment="1">
      <alignment horizontal="center" vertical="center"/>
    </xf>
    <xf numFmtId="10" fontId="6" fillId="3" borderId="26" xfId="0" applyNumberFormat="1" applyFont="1" applyFill="1" applyBorder="1" applyAlignment="1">
      <alignment horizontal="center" vertical="center"/>
    </xf>
    <xf numFmtId="10" fontId="6" fillId="3" borderId="27" xfId="0" applyNumberFormat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</cellXfs>
  <cellStyles count="160">
    <cellStyle name="20% - Accent1" xfId="8" xr:uid="{00000000-0005-0000-0000-000013000000}"/>
    <cellStyle name="20% - Accent1 2" xfId="16" xr:uid="{00000000-0005-0000-0000-000034000000}"/>
    <cellStyle name="20% - Accent2" xfId="18" xr:uid="{00000000-0005-0000-0000-00003A000000}"/>
    <cellStyle name="20% - Accent2 2" xfId="22" xr:uid="{00000000-0005-0000-0000-000044000000}"/>
    <cellStyle name="20% - Accent3" xfId="3" xr:uid="{00000000-0005-0000-0000-000005000000}"/>
    <cellStyle name="20% - Accent3 2" xfId="24" xr:uid="{00000000-0005-0000-0000-000046000000}"/>
    <cellStyle name="20% - Accent4" xfId="21" xr:uid="{00000000-0005-0000-0000-000041000000}"/>
    <cellStyle name="20% - Accent4 2" xfId="25" xr:uid="{00000000-0005-0000-0000-000047000000}"/>
    <cellStyle name="20% - Accent5" xfId="9" xr:uid="{00000000-0005-0000-0000-000015000000}"/>
    <cellStyle name="20% - Accent5 2" xfId="26" xr:uid="{00000000-0005-0000-0000-000048000000}"/>
    <cellStyle name="20% - Accent6" xfId="27" xr:uid="{00000000-0005-0000-0000-000049000000}"/>
    <cellStyle name="20% - Accent6 2" xfId="6" xr:uid="{00000000-0005-0000-0000-00000C000000}"/>
    <cellStyle name="40% - Accent1" xfId="1" xr:uid="{00000000-0005-0000-0000-000001000000}"/>
    <cellStyle name="40% - Accent1 2" xfId="20" xr:uid="{00000000-0005-0000-0000-00003E000000}"/>
    <cellStyle name="40% - Accent2" xfId="28" xr:uid="{00000000-0005-0000-0000-00004A000000}"/>
    <cellStyle name="40% - Accent2 2" xfId="29" xr:uid="{00000000-0005-0000-0000-00004B000000}"/>
    <cellStyle name="40% - Accent3" xfId="30" xr:uid="{00000000-0005-0000-0000-00004C000000}"/>
    <cellStyle name="40% - Accent3 2" xfId="31" xr:uid="{00000000-0005-0000-0000-00004D000000}"/>
    <cellStyle name="40% - Accent4" xfId="32" xr:uid="{00000000-0005-0000-0000-00004E000000}"/>
    <cellStyle name="40% - Accent4 2" xfId="33" xr:uid="{00000000-0005-0000-0000-00004F000000}"/>
    <cellStyle name="40% - Accent5" xfId="34" xr:uid="{00000000-0005-0000-0000-000050000000}"/>
    <cellStyle name="40% - Accent5 2" xfId="35" xr:uid="{00000000-0005-0000-0000-000051000000}"/>
    <cellStyle name="40% - Accent6" xfId="36" xr:uid="{00000000-0005-0000-0000-000052000000}"/>
    <cellStyle name="40% - Accent6 2" xfId="15" xr:uid="{00000000-0005-0000-0000-000031000000}"/>
    <cellStyle name="60% - Accent1" xfId="37" xr:uid="{00000000-0005-0000-0000-000053000000}"/>
    <cellStyle name="60% - Accent1 2" xfId="38" xr:uid="{00000000-0005-0000-0000-000054000000}"/>
    <cellStyle name="60% - Accent2" xfId="40" xr:uid="{00000000-0005-0000-0000-000056000000}"/>
    <cellStyle name="60% - Accent2 2" xfId="41" xr:uid="{00000000-0005-0000-0000-000057000000}"/>
    <cellStyle name="60% - Accent3" xfId="42" xr:uid="{00000000-0005-0000-0000-000058000000}"/>
    <cellStyle name="60% - Accent3 2" xfId="44" xr:uid="{00000000-0005-0000-0000-00005A000000}"/>
    <cellStyle name="60% - Accent4" xfId="45" xr:uid="{00000000-0005-0000-0000-00005B000000}"/>
    <cellStyle name="60% - Accent4 2" xfId="46" xr:uid="{00000000-0005-0000-0000-00005C000000}"/>
    <cellStyle name="60% - Accent5" xfId="47" xr:uid="{00000000-0005-0000-0000-00005D000000}"/>
    <cellStyle name="60% - Accent5 2" xfId="48" xr:uid="{00000000-0005-0000-0000-00005E000000}"/>
    <cellStyle name="60% - Accent6" xfId="49" xr:uid="{00000000-0005-0000-0000-00005F000000}"/>
    <cellStyle name="60% - Accent6 2" xfId="50" xr:uid="{00000000-0005-0000-0000-000060000000}"/>
    <cellStyle name="Accent1" xfId="51" xr:uid="{00000000-0005-0000-0000-000061000000}"/>
    <cellStyle name="Accent1 2" xfId="52" xr:uid="{00000000-0005-0000-0000-000062000000}"/>
    <cellStyle name="Accent2" xfId="53" xr:uid="{00000000-0005-0000-0000-000063000000}"/>
    <cellStyle name="Accent2 2" xfId="54" xr:uid="{00000000-0005-0000-0000-000064000000}"/>
    <cellStyle name="Accent3" xfId="55" xr:uid="{00000000-0005-0000-0000-000065000000}"/>
    <cellStyle name="Accent3 2" xfId="12" xr:uid="{00000000-0005-0000-0000-000025000000}"/>
    <cellStyle name="Accent4" xfId="56" xr:uid="{00000000-0005-0000-0000-000066000000}"/>
    <cellStyle name="Accent4 2" xfId="58" xr:uid="{00000000-0005-0000-0000-000068000000}"/>
    <cellStyle name="Accent5" xfId="59" xr:uid="{00000000-0005-0000-0000-000069000000}"/>
    <cellStyle name="Accent5 2" xfId="10" xr:uid="{00000000-0005-0000-0000-000017000000}"/>
    <cellStyle name="Accent6" xfId="57" xr:uid="{00000000-0005-0000-0000-000067000000}"/>
    <cellStyle name="Accent6 2" xfId="60" xr:uid="{00000000-0005-0000-0000-00006A000000}"/>
    <cellStyle name="Bad" xfId="43" xr:uid="{00000000-0005-0000-0000-000059000000}"/>
    <cellStyle name="Bad 1" xfId="61" xr:uid="{00000000-0005-0000-0000-00006B000000}"/>
    <cellStyle name="Calculation" xfId="62" xr:uid="{00000000-0005-0000-0000-00006C000000}"/>
    <cellStyle name="Calculation 2" xfId="63" xr:uid="{00000000-0005-0000-0000-00006D000000}"/>
    <cellStyle name="Check Cell" xfId="65" xr:uid="{00000000-0005-0000-0000-00006F000000}"/>
    <cellStyle name="Check Cell 2" xfId="66" xr:uid="{00000000-0005-0000-0000-000070000000}"/>
    <cellStyle name="Currency_Revised Pricing List to CISCEA" xfId="68" xr:uid="{00000000-0005-0000-0000-000072000000}"/>
    <cellStyle name="Excel Built-in Normal_Mapa de Cotações Cinto tipo paraquedista." xfId="70" xr:uid="{00000000-0005-0000-0000-000074000000}"/>
    <cellStyle name="Explanatory Text" xfId="71" xr:uid="{00000000-0005-0000-0000-000075000000}"/>
    <cellStyle name="Explanatory Text 2" xfId="72" xr:uid="{00000000-0005-0000-0000-000076000000}"/>
    <cellStyle name="Good" xfId="74" xr:uid="{00000000-0005-0000-0000-000078000000}"/>
    <cellStyle name="Good 2" xfId="76" xr:uid="{00000000-0005-0000-0000-00007A000000}"/>
    <cellStyle name="Heading 1" xfId="77" xr:uid="{00000000-0005-0000-0000-00007B000000}"/>
    <cellStyle name="Heading 1 3" xfId="14" xr:uid="{00000000-0005-0000-0000-00002F000000}"/>
    <cellStyle name="Heading 2" xfId="78" xr:uid="{00000000-0005-0000-0000-00007C000000}"/>
    <cellStyle name="Heading 2 4" xfId="79" xr:uid="{00000000-0005-0000-0000-00007D000000}"/>
    <cellStyle name="Heading 3" xfId="23" xr:uid="{00000000-0005-0000-0000-000045000000}"/>
    <cellStyle name="Heading 3 2" xfId="80" xr:uid="{00000000-0005-0000-0000-00007E000000}"/>
    <cellStyle name="Heading 4" xfId="81" xr:uid="{00000000-0005-0000-0000-00007F000000}"/>
    <cellStyle name="Heading 4 2" xfId="82" xr:uid="{00000000-0005-0000-0000-000080000000}"/>
    <cellStyle name="Input" xfId="84" xr:uid="{00000000-0005-0000-0000-000082000000}"/>
    <cellStyle name="Input 2" xfId="85" xr:uid="{00000000-0005-0000-0000-000083000000}"/>
    <cellStyle name="Linked Cell" xfId="86" xr:uid="{00000000-0005-0000-0000-000084000000}"/>
    <cellStyle name="Linked Cell 2" xfId="4" xr:uid="{00000000-0005-0000-0000-000006000000}"/>
    <cellStyle name="Moeda 10" xfId="87" xr:uid="{00000000-0005-0000-0000-000085000000}"/>
    <cellStyle name="Moeda 10 2" xfId="13" xr:uid="{00000000-0005-0000-0000-00002B000000}"/>
    <cellStyle name="Moeda 10 2 2" xfId="88" xr:uid="{00000000-0005-0000-0000-000086000000}"/>
    <cellStyle name="Moeda 10 3" xfId="89" xr:uid="{00000000-0005-0000-0000-000087000000}"/>
    <cellStyle name="Moeda 13 2" xfId="90" xr:uid="{00000000-0005-0000-0000-000088000000}"/>
    <cellStyle name="Moeda 13 2 2" xfId="91" xr:uid="{00000000-0005-0000-0000-000089000000}"/>
    <cellStyle name="Moeda 14 2" xfId="92" xr:uid="{00000000-0005-0000-0000-00008A000000}"/>
    <cellStyle name="Moeda 14 2 2" xfId="93" xr:uid="{00000000-0005-0000-0000-00008B000000}"/>
    <cellStyle name="Moeda 15 2" xfId="94" xr:uid="{00000000-0005-0000-0000-00008C000000}"/>
    <cellStyle name="Moeda 15 2 2" xfId="95" xr:uid="{00000000-0005-0000-0000-00008D000000}"/>
    <cellStyle name="Moeda 2 2" xfId="96" xr:uid="{00000000-0005-0000-0000-00008E000000}"/>
    <cellStyle name="Moeda 2 2 2" xfId="97" xr:uid="{00000000-0005-0000-0000-00008F000000}"/>
    <cellStyle name="Moeda 3 2" xfId="99" xr:uid="{00000000-0005-0000-0000-000091000000}"/>
    <cellStyle name="Moeda 3 2 2" xfId="101" xr:uid="{00000000-0005-0000-0000-000093000000}"/>
    <cellStyle name="Moeda 4 2" xfId="102" xr:uid="{00000000-0005-0000-0000-000094000000}"/>
    <cellStyle name="Moeda 4 2 2" xfId="104" xr:uid="{00000000-0005-0000-0000-000096000000}"/>
    <cellStyle name="Moeda 5 2" xfId="105" xr:uid="{00000000-0005-0000-0000-000097000000}"/>
    <cellStyle name="Moeda 5 2 2" xfId="106" xr:uid="{00000000-0005-0000-0000-000098000000}"/>
    <cellStyle name="Moeda 6 2" xfId="107" xr:uid="{00000000-0005-0000-0000-000099000000}"/>
    <cellStyle name="Moeda 6 2 2" xfId="108" xr:uid="{00000000-0005-0000-0000-00009A000000}"/>
    <cellStyle name="Moeda 7 2" xfId="109" xr:uid="{00000000-0005-0000-0000-00009B000000}"/>
    <cellStyle name="Moeda 7 2 2" xfId="110" xr:uid="{00000000-0005-0000-0000-00009C000000}"/>
    <cellStyle name="Moeda 8 2" xfId="111" xr:uid="{00000000-0005-0000-0000-00009D000000}"/>
    <cellStyle name="Moeda 8 2 2" xfId="112" xr:uid="{00000000-0005-0000-0000-00009E000000}"/>
    <cellStyle name="Moeda 9 2" xfId="113" xr:uid="{00000000-0005-0000-0000-00009F000000}"/>
    <cellStyle name="Moeda 9 2 2" xfId="114" xr:uid="{00000000-0005-0000-0000-0000A0000000}"/>
    <cellStyle name="Neutral" xfId="116" xr:uid="{00000000-0005-0000-0000-0000A2000000}"/>
    <cellStyle name="Neutral 5" xfId="118" xr:uid="{00000000-0005-0000-0000-0000A4000000}"/>
    <cellStyle name="Normal" xfId="0" builtinId="0"/>
    <cellStyle name="Normal 2" xfId="119" xr:uid="{00000000-0005-0000-0000-0000A5000000}"/>
    <cellStyle name="Normal 2 2" xfId="120" xr:uid="{00000000-0005-0000-0000-0000A6000000}"/>
    <cellStyle name="Normal 2 3" xfId="121" xr:uid="{00000000-0005-0000-0000-0000A7000000}"/>
    <cellStyle name="Normal 3" xfId="122" xr:uid="{00000000-0005-0000-0000-0000A8000000}"/>
    <cellStyle name="Normal 3 2" xfId="7" xr:uid="{00000000-0005-0000-0000-00000D000000}"/>
    <cellStyle name="Normal 3 2 2" xfId="123" xr:uid="{00000000-0005-0000-0000-0000A9000000}"/>
    <cellStyle name="Normal 3 3" xfId="19" xr:uid="{00000000-0005-0000-0000-00003C000000}"/>
    <cellStyle name="Normal 4" xfId="124" xr:uid="{00000000-0005-0000-0000-0000AA000000}"/>
    <cellStyle name="Normal 4 2" xfId="125" xr:uid="{00000000-0005-0000-0000-0000AB000000}"/>
    <cellStyle name="Normal 40" xfId="127" xr:uid="{00000000-0005-0000-0000-0000AD000000}"/>
    <cellStyle name="Normal 40 2" xfId="128" xr:uid="{00000000-0005-0000-0000-0000AE000000}"/>
    <cellStyle name="Normal 5" xfId="129" xr:uid="{00000000-0005-0000-0000-0000AF000000}"/>
    <cellStyle name="Normal 5 2" xfId="11" xr:uid="{00000000-0005-0000-0000-000019000000}"/>
    <cellStyle name="Normal 6" xfId="130" xr:uid="{00000000-0005-0000-0000-0000B0000000}"/>
    <cellStyle name="Normal 6 2" xfId="131" xr:uid="{00000000-0005-0000-0000-0000B1000000}"/>
    <cellStyle name="Normal 7" xfId="132" xr:uid="{00000000-0005-0000-0000-0000B2000000}"/>
    <cellStyle name="Normal 8" xfId="133" xr:uid="{00000000-0005-0000-0000-0000B3000000}"/>
    <cellStyle name="Note" xfId="134" xr:uid="{00000000-0005-0000-0000-0000B4000000}"/>
    <cellStyle name="Note 6" xfId="135" xr:uid="{00000000-0005-0000-0000-0000B5000000}"/>
    <cellStyle name="Output" xfId="136" xr:uid="{00000000-0005-0000-0000-0000B6000000}"/>
    <cellStyle name="Output 2" xfId="69" xr:uid="{00000000-0005-0000-0000-000073000000}"/>
    <cellStyle name="Porcentagem" xfId="5" builtinId="5"/>
    <cellStyle name="Porcentagem 2" xfId="137" xr:uid="{00000000-0005-0000-0000-0000B7000000}"/>
    <cellStyle name="Porcentagem 2 2" xfId="73" xr:uid="{00000000-0005-0000-0000-000077000000}"/>
    <cellStyle name="Porcentagem 2 2 2" xfId="75" xr:uid="{00000000-0005-0000-0000-000079000000}"/>
    <cellStyle name="Porcentagem 2 3" xfId="138" xr:uid="{00000000-0005-0000-0000-0000B8000000}"/>
    <cellStyle name="Porcentagem 3" xfId="139" xr:uid="{00000000-0005-0000-0000-0000B9000000}"/>
    <cellStyle name="Porcentagem 3 2" xfId="141" xr:uid="{00000000-0005-0000-0000-0000BB000000}"/>
    <cellStyle name="Porcentagem 4" xfId="142" xr:uid="{00000000-0005-0000-0000-0000BC000000}"/>
    <cellStyle name="Separador de milhares 10 2" xfId="103" xr:uid="{00000000-0005-0000-0000-000095000000}"/>
    <cellStyle name="Separador de milhares 10 2 2" xfId="83" xr:uid="{00000000-0005-0000-0000-000081000000}"/>
    <cellStyle name="Separador de milhares 13 2" xfId="17" xr:uid="{00000000-0005-0000-0000-000035000000}"/>
    <cellStyle name="Separador de milhares 13 2 2" xfId="143" xr:uid="{00000000-0005-0000-0000-0000BD000000}"/>
    <cellStyle name="Separador de milhares 15 2" xfId="144" xr:uid="{00000000-0005-0000-0000-0000BE000000}"/>
    <cellStyle name="Separador de milhares 15 2 2" xfId="145" xr:uid="{00000000-0005-0000-0000-0000BF000000}"/>
    <cellStyle name="Separador de milhares 2 2" xfId="115" xr:uid="{00000000-0005-0000-0000-0000A1000000}"/>
    <cellStyle name="Separador de milhares 2 2 2" xfId="146" xr:uid="{00000000-0005-0000-0000-0000C0000000}"/>
    <cellStyle name="Separador de milhares 2 2 2 2" xfId="148" xr:uid="{00000000-0005-0000-0000-0000C2000000}"/>
    <cellStyle name="Separador de milhares 2 2 3" xfId="149" xr:uid="{00000000-0005-0000-0000-0000C3000000}"/>
    <cellStyle name="Separador de milhares 2 3" xfId="150" xr:uid="{00000000-0005-0000-0000-0000C4000000}"/>
    <cellStyle name="Separador de milhares 2 3 2" xfId="64" xr:uid="{00000000-0005-0000-0000-00006E000000}"/>
    <cellStyle name="Separador de milhares 3 2" xfId="151" xr:uid="{00000000-0005-0000-0000-0000C5000000}"/>
    <cellStyle name="Separador de milhares 3 2 2" xfId="152" xr:uid="{00000000-0005-0000-0000-0000C6000000}"/>
    <cellStyle name="Title" xfId="153" xr:uid="{00000000-0005-0000-0000-0000C7000000}"/>
    <cellStyle name="Title 2" xfId="39" xr:uid="{00000000-0005-0000-0000-000055000000}"/>
    <cellStyle name="Título 1 1" xfId="147" xr:uid="{00000000-0005-0000-0000-0000C1000000}"/>
    <cellStyle name="Título 1 1 1" xfId="117" xr:uid="{00000000-0005-0000-0000-0000A3000000}"/>
    <cellStyle name="Título 1 1 1 2" xfId="154" xr:uid="{00000000-0005-0000-0000-0000C8000000}"/>
    <cellStyle name="Título 1 1 2" xfId="155" xr:uid="{00000000-0005-0000-0000-0000C9000000}"/>
    <cellStyle name="Título 1 1_ANEXO A - 049.016.G00.PL.002.01Memória" xfId="156" xr:uid="{00000000-0005-0000-0000-0000CA000000}"/>
    <cellStyle name="Título 5" xfId="140" xr:uid="{00000000-0005-0000-0000-0000BA000000}"/>
    <cellStyle name="Título 5 2" xfId="157" xr:uid="{00000000-0005-0000-0000-0000CB000000}"/>
    <cellStyle name="Título 6" xfId="67" xr:uid="{00000000-0005-0000-0000-000071000000}"/>
    <cellStyle name="Título 6 2" xfId="126" xr:uid="{00000000-0005-0000-0000-0000AC000000}"/>
    <cellStyle name="Vírgula" xfId="2" builtinId="3"/>
    <cellStyle name="Vírgula 2" xfId="158" xr:uid="{00000000-0005-0000-0000-0000CC000000}"/>
    <cellStyle name="Vírgula 2 2" xfId="159" xr:uid="{00000000-0005-0000-0000-0000CD000000}"/>
    <cellStyle name="Warning Text" xfId="98" xr:uid="{00000000-0005-0000-0000-000090000000}"/>
    <cellStyle name="Warning Text 2" xfId="100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workbookViewId="0">
      <selection activeCell="A3" sqref="A3:E3"/>
    </sheetView>
  </sheetViews>
  <sheetFormatPr defaultColWidth="9.140625" defaultRowHeight="15"/>
  <cols>
    <col min="1" max="1" width="5.5703125" style="113" customWidth="1"/>
    <col min="2" max="2" width="56.42578125" style="114" customWidth="1"/>
    <col min="3" max="3" width="17.28515625" style="115" customWidth="1"/>
    <col min="4" max="4" width="17.85546875" style="115" customWidth="1"/>
    <col min="5" max="5" width="13.7109375" style="115" customWidth="1"/>
    <col min="6" max="6" width="19.42578125" style="115" customWidth="1"/>
    <col min="7" max="16384" width="9.140625" style="115"/>
  </cols>
  <sheetData>
    <row r="1" spans="1:14">
      <c r="A1" s="176" t="s">
        <v>0</v>
      </c>
      <c r="B1" s="176"/>
      <c r="C1" s="176"/>
      <c r="D1" s="176"/>
      <c r="E1" s="176"/>
      <c r="F1" s="176"/>
      <c r="G1" s="31"/>
      <c r="H1" s="31"/>
      <c r="I1" s="31"/>
      <c r="J1" s="31"/>
      <c r="K1" s="31"/>
      <c r="L1" s="31"/>
      <c r="M1" s="31"/>
      <c r="N1" s="31"/>
    </row>
    <row r="2" spans="1:14">
      <c r="A2" s="176" t="s">
        <v>1</v>
      </c>
      <c r="B2" s="176"/>
      <c r="C2" s="176"/>
      <c r="D2" s="176"/>
      <c r="E2" s="176"/>
      <c r="F2" s="176"/>
    </row>
    <row r="3" spans="1:14">
      <c r="A3" s="177" t="s">
        <v>155</v>
      </c>
      <c r="B3" s="177"/>
      <c r="C3" s="177"/>
      <c r="D3" s="177"/>
      <c r="E3" s="177"/>
      <c r="F3" s="32" t="str">
        <f>Orçamento!$M$3</f>
        <v>38/2023</v>
      </c>
    </row>
    <row r="4" spans="1:14">
      <c r="A4" s="178" t="s">
        <v>2</v>
      </c>
      <c r="B4" s="178"/>
      <c r="C4" s="178"/>
      <c r="D4" s="178"/>
      <c r="E4" s="178"/>
      <c r="F4" s="178"/>
    </row>
    <row r="5" spans="1:14" ht="37.5" customHeight="1">
      <c r="A5" s="179" t="str">
        <f>Orçamento!$A$6</f>
        <v>SERVIÇO: Fornecimento dos materiais e equipamentos, para instalação de grupo gerador de 180 kVA, trifásico, 220V, carenado à diesel, com construção de base de concreto para o Núcleo de Pesquisa em Animais de Laboratório (NAL),</v>
      </c>
      <c r="B5" s="179"/>
      <c r="C5" s="179"/>
      <c r="D5" s="179"/>
      <c r="E5" s="179"/>
      <c r="F5" s="179"/>
      <c r="G5" s="116"/>
      <c r="H5" s="116"/>
      <c r="I5" s="116"/>
      <c r="J5" s="116"/>
      <c r="K5" s="116"/>
      <c r="L5" s="116"/>
      <c r="M5" s="116"/>
      <c r="N5" s="116"/>
    </row>
    <row r="6" spans="1:14" ht="30.75" customHeight="1">
      <c r="A6" s="180" t="str">
        <f>Orçamento!$A$7</f>
        <v>Local: ALAMEDA BARROS TERRA - SÃO DOMINGOS - NITERÓI/RJ - Campus Valonguinho</v>
      </c>
      <c r="B6" s="180"/>
      <c r="C6" s="180"/>
      <c r="D6" s="180"/>
      <c r="E6" s="180"/>
      <c r="F6" s="180"/>
      <c r="G6" s="117"/>
      <c r="H6" s="117"/>
      <c r="I6" s="117"/>
      <c r="J6" s="117"/>
      <c r="K6" s="117"/>
      <c r="L6" s="117"/>
      <c r="M6" s="1"/>
      <c r="N6" s="1"/>
    </row>
    <row r="7" spans="1:14" ht="15.75" customHeight="1">
      <c r="A7" s="24"/>
      <c r="B7" s="59"/>
      <c r="C7" s="181" t="s">
        <v>3</v>
      </c>
      <c r="D7" s="182"/>
      <c r="E7" s="183" t="s">
        <v>4</v>
      </c>
      <c r="F7" s="184"/>
    </row>
    <row r="8" spans="1:14" ht="15" customHeight="1">
      <c r="A8" s="188" t="s">
        <v>5</v>
      </c>
      <c r="B8" s="190" t="s">
        <v>6</v>
      </c>
      <c r="C8" s="118" t="s">
        <v>7</v>
      </c>
      <c r="D8" s="192" t="s">
        <v>8</v>
      </c>
      <c r="E8" s="119" t="s">
        <v>7</v>
      </c>
      <c r="F8" s="194" t="s">
        <v>8</v>
      </c>
    </row>
    <row r="9" spans="1:14" ht="15" customHeight="1">
      <c r="A9" s="189"/>
      <c r="B9" s="191"/>
      <c r="C9" s="120" t="s">
        <v>9</v>
      </c>
      <c r="D9" s="193"/>
      <c r="E9" s="121" t="s">
        <v>9</v>
      </c>
      <c r="F9" s="195"/>
    </row>
    <row r="10" spans="1:14">
      <c r="A10" s="122" t="s">
        <v>10</v>
      </c>
      <c r="B10" s="77" t="s">
        <v>82</v>
      </c>
      <c r="C10" s="123">
        <f>D10/$D$19</f>
        <v>4.0751456452572693E-2</v>
      </c>
      <c r="D10" s="124">
        <f>Orçamento!$K$12</f>
        <v>11326.21</v>
      </c>
      <c r="E10" s="125" t="e">
        <f>F10/$F$19</f>
        <v>#DIV/0!</v>
      </c>
      <c r="F10" s="126">
        <f>Orçamento!$P$12</f>
        <v>0</v>
      </c>
    </row>
    <row r="11" spans="1:14" ht="6.95" customHeight="1">
      <c r="A11" s="127"/>
      <c r="B11" s="128"/>
      <c r="C11" s="129"/>
      <c r="D11" s="130"/>
      <c r="E11" s="131"/>
      <c r="F11" s="132"/>
    </row>
    <row r="12" spans="1:14">
      <c r="A12" s="133" t="s">
        <v>11</v>
      </c>
      <c r="B12" s="77" t="s">
        <v>12</v>
      </c>
      <c r="C12" s="135">
        <f>D12/$D$19</f>
        <v>2.1711315716936554E-2</v>
      </c>
      <c r="D12" s="136">
        <f>Orçamento!$K$15</f>
        <v>6034.31</v>
      </c>
      <c r="E12" s="125" t="e">
        <f>F12/$F$19</f>
        <v>#DIV/0!</v>
      </c>
      <c r="F12" s="137">
        <f>Orçamento!$P$15</f>
        <v>0</v>
      </c>
    </row>
    <row r="13" spans="1:14" ht="6.95" customHeight="1">
      <c r="A13" s="127"/>
      <c r="B13" s="128"/>
      <c r="C13" s="138"/>
      <c r="D13" s="139"/>
      <c r="E13" s="140"/>
      <c r="F13" s="141"/>
    </row>
    <row r="14" spans="1:14">
      <c r="A14" s="133" t="s">
        <v>13</v>
      </c>
      <c r="B14" s="134" t="s">
        <v>14</v>
      </c>
      <c r="C14" s="135">
        <f>D14/$D$19</f>
        <v>0.92652813419249691</v>
      </c>
      <c r="D14" s="136">
        <f>Orçamento!$K$23</f>
        <v>257513.55</v>
      </c>
      <c r="E14" s="125" t="e">
        <f>F14/$F$19</f>
        <v>#DIV/0!</v>
      </c>
      <c r="F14" s="137">
        <f>Orçamento!$P$23</f>
        <v>0</v>
      </c>
    </row>
    <row r="15" spans="1:14" ht="6.95" customHeight="1">
      <c r="A15" s="127"/>
      <c r="B15" s="128"/>
      <c r="C15" s="129"/>
      <c r="D15" s="139"/>
      <c r="E15" s="131"/>
      <c r="F15" s="141"/>
    </row>
    <row r="16" spans="1:14">
      <c r="A16" s="133" t="s">
        <v>15</v>
      </c>
      <c r="B16" s="77" t="s">
        <v>147</v>
      </c>
      <c r="C16" s="135">
        <f>D16/$D$19</f>
        <v>1.1009093637993813E-2</v>
      </c>
      <c r="D16" s="136">
        <f>Orçamento!$K$36</f>
        <v>3059.7999999999997</v>
      </c>
      <c r="E16" s="125" t="e">
        <f>F16/$F$19</f>
        <v>#DIV/0!</v>
      </c>
      <c r="F16" s="137">
        <f>Orçamento!$P$36</f>
        <v>0</v>
      </c>
    </row>
    <row r="17" spans="1:17" ht="6.95" customHeight="1">
      <c r="A17" s="127"/>
      <c r="B17" s="142"/>
      <c r="C17" s="129"/>
      <c r="D17" s="139"/>
      <c r="E17" s="131"/>
      <c r="F17" s="141"/>
    </row>
    <row r="18" spans="1:17" ht="6.95" customHeight="1">
      <c r="A18" s="127"/>
      <c r="B18" s="143"/>
      <c r="C18" s="144"/>
      <c r="D18" s="145"/>
      <c r="E18" s="146"/>
      <c r="F18" s="147"/>
    </row>
    <row r="19" spans="1:17" ht="15" customHeight="1">
      <c r="A19" s="185" t="s">
        <v>16</v>
      </c>
      <c r="B19" s="186"/>
      <c r="C19" s="148">
        <f>SUM(C10:C18)</f>
        <v>1</v>
      </c>
      <c r="D19" s="149">
        <f>SUM(D10:D17)</f>
        <v>277933.87</v>
      </c>
      <c r="E19" s="148" t="e">
        <f>SUM(E10:E18)</f>
        <v>#DIV/0!</v>
      </c>
      <c r="F19" s="150">
        <f>SUM(F10:F18)</f>
        <v>0</v>
      </c>
    </row>
    <row r="20" spans="1:17" ht="19.5" customHeight="1">
      <c r="A20" s="187" t="s">
        <v>17</v>
      </c>
      <c r="B20" s="187"/>
      <c r="C20" s="187"/>
      <c r="D20" s="201" t="s">
        <v>18</v>
      </c>
      <c r="E20" s="201"/>
      <c r="F20" s="201"/>
      <c r="G20" s="151"/>
      <c r="H20" s="151"/>
      <c r="I20" s="151"/>
      <c r="J20" s="151"/>
    </row>
    <row r="21" spans="1:17" ht="42.75" customHeight="1">
      <c r="A21" s="196" t="s">
        <v>19</v>
      </c>
      <c r="B21" s="196"/>
      <c r="C21" s="152" t="s">
        <v>20</v>
      </c>
      <c r="D21" s="202"/>
      <c r="E21" s="202"/>
      <c r="F21" s="202"/>
      <c r="G21" s="151"/>
      <c r="H21" s="151"/>
      <c r="I21" s="151"/>
      <c r="J21" s="151"/>
    </row>
    <row r="22" spans="1:17" ht="20.25" customHeight="1">
      <c r="A22" s="153"/>
      <c r="B22" s="154" t="s">
        <v>21</v>
      </c>
      <c r="C22" s="155"/>
      <c r="D22" s="155"/>
      <c r="E22" s="155"/>
      <c r="F22" s="155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ht="40.5" customHeight="1">
      <c r="A23" s="156"/>
      <c r="B23" s="197" t="s">
        <v>22</v>
      </c>
      <c r="C23" s="198"/>
      <c r="D23" s="198"/>
      <c r="E23" s="198"/>
      <c r="F23" s="198"/>
    </row>
    <row r="24" spans="1:17">
      <c r="A24" s="156"/>
      <c r="B24" s="199"/>
      <c r="C24" s="199"/>
      <c r="D24" s="199"/>
    </row>
    <row r="25" spans="1:17">
      <c r="A25" s="156"/>
      <c r="B25" s="199"/>
      <c r="C25" s="199"/>
      <c r="D25" s="199"/>
    </row>
    <row r="26" spans="1:17">
      <c r="A26" s="156"/>
      <c r="B26" s="25"/>
    </row>
    <row r="27" spans="1:17" ht="24" customHeight="1">
      <c r="A27" s="156"/>
      <c r="B27" s="200"/>
      <c r="C27" s="200"/>
      <c r="D27" s="200"/>
    </row>
    <row r="28" spans="1:17">
      <c r="A28" s="24"/>
      <c r="B28" s="59"/>
    </row>
    <row r="29" spans="1:17">
      <c r="A29" s="24"/>
      <c r="B29" s="59"/>
    </row>
    <row r="30" spans="1:17">
      <c r="A30" s="24"/>
      <c r="B30" s="59"/>
    </row>
    <row r="31" spans="1:17">
      <c r="A31" s="24"/>
      <c r="B31" s="59"/>
    </row>
    <row r="32" spans="1:17">
      <c r="A32" s="24"/>
      <c r="B32" s="59"/>
    </row>
    <row r="33" spans="1:2">
      <c r="A33" s="24"/>
      <c r="B33" s="59"/>
    </row>
    <row r="34" spans="1:2">
      <c r="A34" s="24"/>
      <c r="B34" s="59"/>
    </row>
    <row r="35" spans="1:2">
      <c r="A35" s="24"/>
      <c r="B35" s="59"/>
    </row>
    <row r="36" spans="1:2">
      <c r="A36" s="24"/>
      <c r="B36" s="59"/>
    </row>
    <row r="37" spans="1:2">
      <c r="A37" s="24"/>
      <c r="B37" s="59"/>
    </row>
    <row r="38" spans="1:2">
      <c r="A38" s="24"/>
      <c r="B38" s="59"/>
    </row>
    <row r="39" spans="1:2">
      <c r="A39" s="24"/>
      <c r="B39" s="59"/>
    </row>
    <row r="40" spans="1:2">
      <c r="A40" s="24"/>
      <c r="B40" s="59"/>
    </row>
    <row r="41" spans="1:2">
      <c r="A41" s="24"/>
      <c r="B41" s="59"/>
    </row>
    <row r="42" spans="1:2">
      <c r="A42" s="24"/>
      <c r="B42" s="59"/>
    </row>
    <row r="43" spans="1:2">
      <c r="A43" s="24"/>
      <c r="B43" s="59"/>
    </row>
    <row r="44" spans="1:2">
      <c r="A44" s="24"/>
      <c r="B44" s="59"/>
    </row>
    <row r="45" spans="1:2">
      <c r="A45" s="24"/>
      <c r="B45" s="59"/>
    </row>
    <row r="46" spans="1:2">
      <c r="A46" s="24"/>
      <c r="B46" s="59"/>
    </row>
    <row r="47" spans="1:2">
      <c r="A47" s="24"/>
      <c r="B47" s="59"/>
    </row>
    <row r="48" spans="1:2">
      <c r="A48" s="24"/>
      <c r="B48" s="59"/>
    </row>
    <row r="49" spans="1:2">
      <c r="A49" s="24"/>
      <c r="B49" s="59"/>
    </row>
    <row r="50" spans="1:2">
      <c r="A50" s="24"/>
      <c r="B50" s="59"/>
    </row>
    <row r="51" spans="1:2">
      <c r="A51" s="24"/>
      <c r="B51" s="59"/>
    </row>
    <row r="52" spans="1:2">
      <c r="A52" s="24"/>
      <c r="B52" s="59"/>
    </row>
    <row r="53" spans="1:2">
      <c r="A53" s="24"/>
      <c r="B53" s="59"/>
    </row>
    <row r="54" spans="1:2">
      <c r="A54" s="24"/>
      <c r="B54" s="59"/>
    </row>
    <row r="55" spans="1:2">
      <c r="A55" s="24"/>
      <c r="B55" s="59"/>
    </row>
    <row r="56" spans="1:2">
      <c r="A56" s="24"/>
      <c r="B56" s="59"/>
    </row>
  </sheetData>
  <mergeCells count="20">
    <mergeCell ref="A21:B21"/>
    <mergeCell ref="B23:F23"/>
    <mergeCell ref="B24:D24"/>
    <mergeCell ref="B25:D25"/>
    <mergeCell ref="B27:D27"/>
    <mergeCell ref="D20:F21"/>
    <mergeCell ref="A6:F6"/>
    <mergeCell ref="C7:D7"/>
    <mergeCell ref="E7:F7"/>
    <mergeCell ref="A19:B19"/>
    <mergeCell ref="A20:C20"/>
    <mergeCell ref="A8:A9"/>
    <mergeCell ref="B8:B9"/>
    <mergeCell ref="D8:D9"/>
    <mergeCell ref="F8:F9"/>
    <mergeCell ref="A1:F1"/>
    <mergeCell ref="A2:F2"/>
    <mergeCell ref="A3:E3"/>
    <mergeCell ref="A4:F4"/>
    <mergeCell ref="A5:F5"/>
  </mergeCells>
  <printOptions horizontalCentered="1"/>
  <pageMargins left="0" right="0" top="1.1811023622047201" bottom="0.55118110236220497" header="0.31496062992126" footer="0.35433070866141703"/>
  <pageSetup paperSize="9" scale="90" fitToHeight="16" orientation="landscape" r:id="rId1"/>
  <headerFooter>
    <oddHeader>&amp;R&amp;"Verdana,Normal"&amp;8Fls.:______
Processo n.º 23069.183923/2022-12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72"/>
  <sheetViews>
    <sheetView zoomScale="85" zoomScaleNormal="85" workbookViewId="0">
      <selection activeCell="A3" sqref="A3:L3"/>
    </sheetView>
  </sheetViews>
  <sheetFormatPr defaultColWidth="9.140625" defaultRowHeight="12.75"/>
  <cols>
    <col min="1" max="1" width="7" style="49" bestFit="1" customWidth="1"/>
    <col min="2" max="2" width="9.140625" style="50" customWidth="1"/>
    <col min="3" max="3" width="7.7109375" style="49" customWidth="1"/>
    <col min="4" max="4" width="35" style="51" customWidth="1"/>
    <col min="5" max="5" width="7" style="52" customWidth="1"/>
    <col min="6" max="6" width="9.140625" style="52" customWidth="1"/>
    <col min="7" max="7" width="9.7109375" style="53" customWidth="1"/>
    <col min="8" max="8" width="8.28515625" style="54" customWidth="1"/>
    <col min="9" max="9" width="11.5703125" style="55" customWidth="1"/>
    <col min="10" max="10" width="11.85546875" style="55" bestFit="1" customWidth="1"/>
    <col min="11" max="11" width="12.7109375" style="55" customWidth="1"/>
    <col min="12" max="12" width="8.42578125" style="55" customWidth="1"/>
    <col min="13" max="13" width="11.140625" style="56" customWidth="1"/>
    <col min="14" max="14" width="11" style="57" customWidth="1"/>
    <col min="15" max="15" width="9.85546875" style="58" customWidth="1"/>
    <col min="16" max="16" width="11.7109375" style="58" customWidth="1"/>
    <col min="17" max="16384" width="9.140625" style="58"/>
  </cols>
  <sheetData>
    <row r="1" spans="1:16" ht="1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5">
      <c r="A3" s="204" t="s">
        <v>156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163" t="s">
        <v>151</v>
      </c>
      <c r="N3" s="164"/>
      <c r="O3" s="164"/>
      <c r="P3" s="164"/>
    </row>
    <row r="4" spans="1:16">
      <c r="A4" s="165"/>
      <c r="B4" s="166"/>
      <c r="C4" s="165"/>
      <c r="D4" s="167"/>
      <c r="E4" s="168"/>
      <c r="F4" s="168"/>
      <c r="G4" s="169"/>
      <c r="H4" s="170"/>
      <c r="I4" s="171"/>
      <c r="J4" s="171"/>
      <c r="K4" s="171"/>
      <c r="L4" s="171"/>
      <c r="M4" s="172"/>
      <c r="N4" s="173"/>
      <c r="O4" s="174"/>
      <c r="P4" s="174"/>
    </row>
    <row r="5" spans="1:16" ht="15">
      <c r="A5" s="205" t="s">
        <v>23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1:16" ht="35.25" customHeight="1">
      <c r="A6" s="206" t="s">
        <v>149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</row>
    <row r="7" spans="1:16" ht="21" customHeight="1">
      <c r="A7" s="208" t="s">
        <v>150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174"/>
    </row>
    <row r="8" spans="1:16" ht="15.75" customHeight="1">
      <c r="A8" s="60"/>
      <c r="B8" s="61"/>
      <c r="C8" s="60"/>
      <c r="D8" s="62"/>
      <c r="E8" s="210" t="s">
        <v>24</v>
      </c>
      <c r="F8" s="211"/>
      <c r="G8" s="211"/>
      <c r="H8" s="211"/>
      <c r="I8" s="211"/>
      <c r="J8" s="211"/>
      <c r="K8" s="212"/>
      <c r="L8" s="213" t="s">
        <v>25</v>
      </c>
      <c r="M8" s="214"/>
      <c r="N8" s="214"/>
      <c r="O8" s="214"/>
      <c r="P8" s="215"/>
    </row>
    <row r="9" spans="1:16" ht="15.75" customHeight="1">
      <c r="A9" s="256" t="s">
        <v>5</v>
      </c>
      <c r="B9" s="224" t="s">
        <v>26</v>
      </c>
      <c r="C9" s="224" t="s">
        <v>27</v>
      </c>
      <c r="D9" s="224" t="s">
        <v>6</v>
      </c>
      <c r="E9" s="258" t="s">
        <v>28</v>
      </c>
      <c r="F9" s="261" t="s">
        <v>29</v>
      </c>
      <c r="G9" s="220" t="s">
        <v>30</v>
      </c>
      <c r="H9" s="223" t="s">
        <v>31</v>
      </c>
      <c r="I9" s="216" t="s">
        <v>32</v>
      </c>
      <c r="J9" s="216"/>
      <c r="K9" s="217"/>
      <c r="L9" s="227" t="s">
        <v>33</v>
      </c>
      <c r="M9" s="230" t="s">
        <v>34</v>
      </c>
      <c r="N9" s="218" t="s">
        <v>32</v>
      </c>
      <c r="O9" s="218"/>
      <c r="P9" s="219"/>
    </row>
    <row r="10" spans="1:16" ht="12.75" customHeight="1">
      <c r="A10" s="256"/>
      <c r="B10" s="224"/>
      <c r="C10" s="224"/>
      <c r="D10" s="224"/>
      <c r="E10" s="259"/>
      <c r="F10" s="262"/>
      <c r="G10" s="221"/>
      <c r="H10" s="224"/>
      <c r="I10" s="216" t="s">
        <v>35</v>
      </c>
      <c r="J10" s="216" t="s">
        <v>36</v>
      </c>
      <c r="K10" s="217"/>
      <c r="L10" s="228"/>
      <c r="M10" s="231"/>
      <c r="N10" s="218" t="s">
        <v>37</v>
      </c>
      <c r="O10" s="218" t="s">
        <v>36</v>
      </c>
      <c r="P10" s="219"/>
    </row>
    <row r="11" spans="1:16" ht="27.75" customHeight="1">
      <c r="A11" s="257"/>
      <c r="B11" s="225"/>
      <c r="C11" s="225"/>
      <c r="D11" s="225"/>
      <c r="E11" s="260"/>
      <c r="F11" s="263"/>
      <c r="G11" s="222"/>
      <c r="H11" s="225"/>
      <c r="I11" s="226"/>
      <c r="J11" s="81" t="s">
        <v>38</v>
      </c>
      <c r="K11" s="82" t="s">
        <v>39</v>
      </c>
      <c r="L11" s="229"/>
      <c r="M11" s="232"/>
      <c r="N11" s="233"/>
      <c r="O11" s="83" t="s">
        <v>40</v>
      </c>
      <c r="P11" s="84" t="s">
        <v>41</v>
      </c>
    </row>
    <row r="12" spans="1:16" ht="22.5">
      <c r="A12" s="63">
        <v>1</v>
      </c>
      <c r="B12" s="64"/>
      <c r="C12" s="65"/>
      <c r="D12" s="77" t="s">
        <v>82</v>
      </c>
      <c r="E12" s="66"/>
      <c r="F12" s="66"/>
      <c r="G12" s="67"/>
      <c r="H12" s="68"/>
      <c r="I12" s="68"/>
      <c r="J12" s="68"/>
      <c r="K12" s="85">
        <f>SUM(J13:J14)</f>
        <v>11326.21</v>
      </c>
      <c r="L12" s="86"/>
      <c r="M12" s="87"/>
      <c r="N12" s="88"/>
      <c r="O12" s="89"/>
      <c r="P12" s="90"/>
    </row>
    <row r="13" spans="1:16" ht="22.5">
      <c r="A13" s="69" t="s">
        <v>42</v>
      </c>
      <c r="B13" s="69" t="s">
        <v>75</v>
      </c>
      <c r="C13" s="69" t="s">
        <v>49</v>
      </c>
      <c r="D13" s="70" t="s">
        <v>76</v>
      </c>
      <c r="E13" s="71" t="s">
        <v>77</v>
      </c>
      <c r="F13" s="71">
        <v>20</v>
      </c>
      <c r="G13" s="72">
        <v>104.67</v>
      </c>
      <c r="H13" s="73">
        <v>28.07</v>
      </c>
      <c r="I13" s="91">
        <f>TRUNC(G13*(1+(H13/100)),2)</f>
        <v>134.05000000000001</v>
      </c>
      <c r="J13" s="92">
        <f>TRUNC(F13*I13,2)</f>
        <v>2681</v>
      </c>
      <c r="K13" s="160"/>
      <c r="L13" s="94"/>
      <c r="M13" s="95"/>
      <c r="N13" s="96"/>
      <c r="O13" s="161"/>
      <c r="P13" s="162"/>
    </row>
    <row r="14" spans="1:16" ht="22.5">
      <c r="A14" s="69" t="s">
        <v>78</v>
      </c>
      <c r="B14" s="69" t="s">
        <v>79</v>
      </c>
      <c r="C14" s="69" t="s">
        <v>49</v>
      </c>
      <c r="D14" s="70" t="s">
        <v>80</v>
      </c>
      <c r="E14" s="71" t="s">
        <v>81</v>
      </c>
      <c r="F14" s="71">
        <v>1</v>
      </c>
      <c r="G14" s="72">
        <v>6750.38</v>
      </c>
      <c r="H14" s="73">
        <v>28.07</v>
      </c>
      <c r="I14" s="91">
        <f>TRUNC(G14*(1+(H14/100)),2)</f>
        <v>8645.2099999999991</v>
      </c>
      <c r="J14" s="92">
        <f>TRUNC(F14*I14,2)</f>
        <v>8645.2099999999991</v>
      </c>
      <c r="K14" s="93"/>
      <c r="L14" s="94"/>
      <c r="M14" s="95"/>
      <c r="N14" s="96"/>
      <c r="O14" s="97"/>
      <c r="P14" s="98"/>
    </row>
    <row r="15" spans="1:16">
      <c r="A15" s="74">
        <v>2</v>
      </c>
      <c r="B15" s="75"/>
      <c r="C15" s="76"/>
      <c r="D15" s="77" t="s">
        <v>12</v>
      </c>
      <c r="E15" s="78"/>
      <c r="F15" s="78"/>
      <c r="G15" s="79"/>
      <c r="H15" s="80"/>
      <c r="I15" s="99"/>
      <c r="J15" s="100"/>
      <c r="K15" s="101">
        <f>SUM(J17:J22)</f>
        <v>6034.31</v>
      </c>
      <c r="L15" s="102"/>
      <c r="M15" s="103"/>
      <c r="N15" s="104"/>
      <c r="O15" s="105"/>
      <c r="P15" s="106"/>
    </row>
    <row r="16" spans="1:16">
      <c r="A16" s="74" t="s">
        <v>43</v>
      </c>
      <c r="B16" s="75"/>
      <c r="C16" s="76"/>
      <c r="D16" s="77" t="s">
        <v>83</v>
      </c>
      <c r="E16" s="78"/>
      <c r="F16" s="78"/>
      <c r="G16" s="79"/>
      <c r="H16" s="80"/>
      <c r="I16" s="99"/>
      <c r="J16" s="100"/>
      <c r="K16" s="101"/>
      <c r="L16" s="102"/>
      <c r="M16" s="103"/>
      <c r="N16" s="104"/>
      <c r="O16" s="105"/>
      <c r="P16" s="106"/>
    </row>
    <row r="17" spans="1:16" ht="22.5">
      <c r="A17" s="69" t="s">
        <v>84</v>
      </c>
      <c r="B17" s="69" t="s">
        <v>44</v>
      </c>
      <c r="C17" s="70" t="s">
        <v>45</v>
      </c>
      <c r="D17" s="69" t="s">
        <v>46</v>
      </c>
      <c r="E17" s="69" t="s">
        <v>85</v>
      </c>
      <c r="F17" s="158">
        <v>2</v>
      </c>
      <c r="G17" s="69">
        <v>233.94</v>
      </c>
      <c r="H17" s="73">
        <v>28.07</v>
      </c>
      <c r="I17" s="91">
        <f t="shared" ref="I17:I22" si="0">TRUNC(G17*(1+(H17/100)),2)</f>
        <v>299.60000000000002</v>
      </c>
      <c r="J17" s="92">
        <f t="shared" ref="J17:J22" si="1">TRUNC(F17*I17,2)</f>
        <v>599.20000000000005</v>
      </c>
      <c r="K17" s="93"/>
      <c r="L17" s="94"/>
      <c r="M17" s="95"/>
      <c r="N17" s="96"/>
      <c r="O17" s="97"/>
      <c r="P17" s="98"/>
    </row>
    <row r="18" spans="1:16">
      <c r="A18" s="75" t="s">
        <v>47</v>
      </c>
      <c r="B18" s="75"/>
      <c r="C18" s="75"/>
      <c r="D18" s="157" t="s">
        <v>86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6" ht="22.5">
      <c r="A19" s="69" t="s">
        <v>87</v>
      </c>
      <c r="B19" s="69" t="s">
        <v>88</v>
      </c>
      <c r="C19" s="69" t="s">
        <v>49</v>
      </c>
      <c r="D19" s="69" t="s">
        <v>89</v>
      </c>
      <c r="E19" s="69" t="s">
        <v>90</v>
      </c>
      <c r="F19" s="69">
        <v>3.14</v>
      </c>
      <c r="G19" s="69">
        <v>402.66</v>
      </c>
      <c r="H19" s="73">
        <v>28.07</v>
      </c>
      <c r="I19" s="91">
        <f t="shared" si="0"/>
        <v>515.67999999999995</v>
      </c>
      <c r="J19" s="92">
        <f t="shared" si="1"/>
        <v>1619.23</v>
      </c>
      <c r="K19" s="93"/>
      <c r="L19" s="94"/>
      <c r="M19" s="95"/>
      <c r="N19" s="96"/>
      <c r="O19" s="97"/>
      <c r="P19" s="98"/>
    </row>
    <row r="20" spans="1:16" ht="33.75">
      <c r="A20" s="69" t="s">
        <v>91</v>
      </c>
      <c r="B20" s="69" t="s">
        <v>92</v>
      </c>
      <c r="C20" s="69" t="s">
        <v>45</v>
      </c>
      <c r="D20" s="69" t="s">
        <v>93</v>
      </c>
      <c r="E20" s="69" t="s">
        <v>81</v>
      </c>
      <c r="F20" s="69">
        <v>3</v>
      </c>
      <c r="G20" s="69">
        <v>671.87</v>
      </c>
      <c r="H20" s="73">
        <v>28.07</v>
      </c>
      <c r="I20" s="91">
        <f t="shared" si="0"/>
        <v>860.46</v>
      </c>
      <c r="J20" s="92">
        <f t="shared" si="1"/>
        <v>2581.38</v>
      </c>
      <c r="K20" s="93"/>
      <c r="L20" s="94"/>
      <c r="M20" s="95"/>
      <c r="N20" s="96"/>
      <c r="O20" s="97"/>
      <c r="P20" s="98"/>
    </row>
    <row r="21" spans="1:16">
      <c r="A21" s="75" t="s">
        <v>48</v>
      </c>
      <c r="B21" s="75"/>
      <c r="C21" s="75"/>
      <c r="D21" s="157" t="s">
        <v>94</v>
      </c>
      <c r="E21" s="75"/>
      <c r="F21" s="75"/>
      <c r="G21" s="75"/>
      <c r="H21" s="157"/>
      <c r="I21" s="75"/>
      <c r="J21" s="75"/>
      <c r="K21" s="75"/>
      <c r="L21" s="157"/>
      <c r="M21" s="75"/>
      <c r="N21" s="75"/>
      <c r="O21" s="75"/>
      <c r="P21" s="157"/>
    </row>
    <row r="22" spans="1:16" ht="22.5">
      <c r="A22" s="69" t="s">
        <v>95</v>
      </c>
      <c r="B22" s="69">
        <v>23716</v>
      </c>
      <c r="C22" s="69" t="s">
        <v>45</v>
      </c>
      <c r="D22" s="69" t="s">
        <v>96</v>
      </c>
      <c r="E22" s="69" t="s">
        <v>97</v>
      </c>
      <c r="F22" s="69">
        <v>3</v>
      </c>
      <c r="G22" s="69">
        <v>321.31</v>
      </c>
      <c r="H22" s="73">
        <v>28.07</v>
      </c>
      <c r="I22" s="91">
        <f t="shared" si="0"/>
        <v>411.5</v>
      </c>
      <c r="J22" s="92">
        <f t="shared" si="1"/>
        <v>1234.5</v>
      </c>
      <c r="K22" s="93"/>
      <c r="L22" s="94"/>
      <c r="M22" s="95"/>
      <c r="N22" s="96"/>
      <c r="O22" s="97"/>
      <c r="P22" s="98"/>
    </row>
    <row r="23" spans="1:16">
      <c r="A23" s="74">
        <v>3</v>
      </c>
      <c r="B23" s="75"/>
      <c r="C23" s="76"/>
      <c r="D23" s="77" t="s">
        <v>14</v>
      </c>
      <c r="E23" s="78"/>
      <c r="F23" s="78"/>
      <c r="G23" s="79"/>
      <c r="H23" s="80"/>
      <c r="I23" s="99"/>
      <c r="J23" s="100"/>
      <c r="K23" s="107">
        <f>SUM(J24:J35)</f>
        <v>257513.55</v>
      </c>
      <c r="L23" s="102"/>
      <c r="M23" s="103"/>
      <c r="N23" s="104"/>
      <c r="O23" s="105"/>
      <c r="P23" s="106"/>
    </row>
    <row r="24" spans="1:16" ht="33.75">
      <c r="A24" s="69" t="s">
        <v>51</v>
      </c>
      <c r="B24" s="69">
        <v>93358</v>
      </c>
      <c r="C24" s="69" t="s">
        <v>49</v>
      </c>
      <c r="D24" s="69" t="s">
        <v>98</v>
      </c>
      <c r="E24" s="69" t="s">
        <v>97</v>
      </c>
      <c r="F24" s="69">
        <v>1</v>
      </c>
      <c r="G24" s="69">
        <v>93.51</v>
      </c>
      <c r="H24" s="73">
        <v>28.07</v>
      </c>
      <c r="I24" s="91">
        <f t="shared" ref="I24" si="2">TRUNC(G24*(1+(H24/100)),2)</f>
        <v>119.75</v>
      </c>
      <c r="J24" s="92">
        <f t="shared" ref="J24" si="3">TRUNC(F24*I24,2)</f>
        <v>119.75</v>
      </c>
      <c r="K24" s="93"/>
      <c r="L24" s="94"/>
      <c r="M24" s="95"/>
      <c r="N24" s="96"/>
      <c r="O24" s="97"/>
      <c r="P24" s="98"/>
    </row>
    <row r="25" spans="1:16" ht="146.25">
      <c r="A25" s="69" t="s">
        <v>136</v>
      </c>
      <c r="B25" s="69" t="s">
        <v>99</v>
      </c>
      <c r="C25" s="69" t="s">
        <v>53</v>
      </c>
      <c r="D25" s="69" t="s">
        <v>100</v>
      </c>
      <c r="E25" s="69" t="s">
        <v>50</v>
      </c>
      <c r="F25" s="69">
        <v>6</v>
      </c>
      <c r="G25" s="69">
        <v>134.13999999999999</v>
      </c>
      <c r="H25" s="73">
        <v>28.07</v>
      </c>
      <c r="I25" s="91">
        <f t="shared" ref="I25:I35" si="4">TRUNC(G25*(1+(H25/100)),2)</f>
        <v>171.79</v>
      </c>
      <c r="J25" s="92">
        <f t="shared" ref="J25:J35" si="5">TRUNC(F25*I25,2)</f>
        <v>1030.74</v>
      </c>
      <c r="K25" s="93"/>
      <c r="L25" s="94"/>
      <c r="M25" s="95"/>
      <c r="N25" s="96"/>
      <c r="O25" s="97"/>
      <c r="P25" s="98"/>
    </row>
    <row r="26" spans="1:16" ht="22.5">
      <c r="A26" s="69" t="s">
        <v>137</v>
      </c>
      <c r="B26" s="69">
        <v>96995</v>
      </c>
      <c r="C26" s="69" t="s">
        <v>49</v>
      </c>
      <c r="D26" s="69" t="s">
        <v>101</v>
      </c>
      <c r="E26" s="69" t="s">
        <v>97</v>
      </c>
      <c r="F26" s="69">
        <v>1</v>
      </c>
      <c r="G26" s="69">
        <v>56.7</v>
      </c>
      <c r="H26" s="73">
        <v>28.07</v>
      </c>
      <c r="I26" s="91">
        <f t="shared" si="4"/>
        <v>72.61</v>
      </c>
      <c r="J26" s="92">
        <f t="shared" si="5"/>
        <v>72.61</v>
      </c>
      <c r="K26" s="93"/>
      <c r="L26" s="94"/>
      <c r="M26" s="95"/>
      <c r="N26" s="96"/>
      <c r="O26" s="97"/>
      <c r="P26" s="98"/>
    </row>
    <row r="27" spans="1:16" ht="67.5">
      <c r="A27" s="69" t="s">
        <v>138</v>
      </c>
      <c r="B27" s="69">
        <v>101568</v>
      </c>
      <c r="C27" s="69" t="s">
        <v>49</v>
      </c>
      <c r="D27" s="69" t="s">
        <v>102</v>
      </c>
      <c r="E27" s="69" t="s">
        <v>50</v>
      </c>
      <c r="F27" s="69">
        <v>6</v>
      </c>
      <c r="G27" s="69">
        <v>111.27</v>
      </c>
      <c r="H27" s="73">
        <v>28.07</v>
      </c>
      <c r="I27" s="91">
        <f t="shared" si="4"/>
        <v>142.5</v>
      </c>
      <c r="J27" s="92">
        <f t="shared" si="5"/>
        <v>855</v>
      </c>
      <c r="K27" s="93"/>
      <c r="L27" s="94"/>
      <c r="M27" s="95"/>
      <c r="N27" s="96"/>
      <c r="O27" s="97"/>
      <c r="P27" s="98"/>
    </row>
    <row r="28" spans="1:16" ht="67.5">
      <c r="A28" s="69" t="s">
        <v>139</v>
      </c>
      <c r="B28" s="69">
        <v>94990</v>
      </c>
      <c r="C28" s="69" t="s">
        <v>49</v>
      </c>
      <c r="D28" s="69" t="s">
        <v>103</v>
      </c>
      <c r="E28" s="69" t="s">
        <v>97</v>
      </c>
      <c r="F28" s="69">
        <v>0.06</v>
      </c>
      <c r="G28" s="69">
        <v>740.31</v>
      </c>
      <c r="H28" s="73">
        <v>28.07</v>
      </c>
      <c r="I28" s="91">
        <f t="shared" si="4"/>
        <v>948.11</v>
      </c>
      <c r="J28" s="92">
        <f t="shared" si="5"/>
        <v>56.88</v>
      </c>
      <c r="K28" s="93"/>
      <c r="L28" s="94"/>
      <c r="M28" s="95"/>
      <c r="N28" s="96"/>
      <c r="O28" s="97"/>
      <c r="P28" s="98"/>
    </row>
    <row r="29" spans="1:16" ht="67.5">
      <c r="A29" s="69" t="s">
        <v>140</v>
      </c>
      <c r="B29" s="69" t="s">
        <v>104</v>
      </c>
      <c r="C29" s="69" t="s">
        <v>49</v>
      </c>
      <c r="D29" s="69" t="s">
        <v>105</v>
      </c>
      <c r="E29" s="69" t="s">
        <v>50</v>
      </c>
      <c r="F29" s="69">
        <v>12</v>
      </c>
      <c r="G29" s="69">
        <v>141.03</v>
      </c>
      <c r="H29" s="73">
        <v>28.07</v>
      </c>
      <c r="I29" s="91">
        <f t="shared" si="4"/>
        <v>180.61</v>
      </c>
      <c r="J29" s="92">
        <f t="shared" si="5"/>
        <v>2167.3200000000002</v>
      </c>
      <c r="K29" s="93"/>
      <c r="L29" s="94"/>
      <c r="M29" s="95"/>
      <c r="N29" s="96"/>
      <c r="O29" s="97"/>
      <c r="P29" s="98"/>
    </row>
    <row r="30" spans="1:16" ht="67.5">
      <c r="A30" s="69" t="s">
        <v>141</v>
      </c>
      <c r="B30" s="69">
        <v>92998</v>
      </c>
      <c r="C30" s="69" t="s">
        <v>49</v>
      </c>
      <c r="D30" s="69" t="s">
        <v>106</v>
      </c>
      <c r="E30" s="69" t="s">
        <v>50</v>
      </c>
      <c r="F30" s="69">
        <v>25</v>
      </c>
      <c r="G30" s="69">
        <v>172.75</v>
      </c>
      <c r="H30" s="73">
        <v>28.07</v>
      </c>
      <c r="I30" s="91">
        <f t="shared" si="4"/>
        <v>221.24</v>
      </c>
      <c r="J30" s="92">
        <f t="shared" si="5"/>
        <v>5531</v>
      </c>
      <c r="K30" s="93"/>
      <c r="L30" s="94"/>
      <c r="M30" s="95"/>
      <c r="N30" s="96"/>
      <c r="O30" s="97"/>
      <c r="P30" s="98"/>
    </row>
    <row r="31" spans="1:16" ht="67.5">
      <c r="A31" s="69" t="s">
        <v>142</v>
      </c>
      <c r="B31" s="69">
        <v>87794</v>
      </c>
      <c r="C31" s="69" t="s">
        <v>49</v>
      </c>
      <c r="D31" s="69" t="s">
        <v>107</v>
      </c>
      <c r="E31" s="69" t="s">
        <v>90</v>
      </c>
      <c r="F31" s="69">
        <v>0.22500000000000001</v>
      </c>
      <c r="G31" s="69">
        <v>45.63</v>
      </c>
      <c r="H31" s="73">
        <v>28.07</v>
      </c>
      <c r="I31" s="91">
        <f t="shared" si="4"/>
        <v>58.43</v>
      </c>
      <c r="J31" s="92">
        <f t="shared" si="5"/>
        <v>13.14</v>
      </c>
      <c r="K31" s="93"/>
      <c r="L31" s="94"/>
      <c r="M31" s="95"/>
      <c r="N31" s="96"/>
      <c r="O31" s="97"/>
      <c r="P31" s="98"/>
    </row>
    <row r="32" spans="1:16" ht="123.75">
      <c r="A32" s="69" t="s">
        <v>143</v>
      </c>
      <c r="B32" s="69" t="s">
        <v>108</v>
      </c>
      <c r="C32" s="69" t="s">
        <v>109</v>
      </c>
      <c r="D32" s="69" t="s">
        <v>110</v>
      </c>
      <c r="E32" s="69" t="s">
        <v>111</v>
      </c>
      <c r="F32" s="69">
        <v>1</v>
      </c>
      <c r="G32" s="69">
        <v>203737.18</v>
      </c>
      <c r="H32" s="73">
        <v>21.45</v>
      </c>
      <c r="I32" s="91">
        <f t="shared" si="4"/>
        <v>247438.8</v>
      </c>
      <c r="J32" s="92">
        <f t="shared" si="5"/>
        <v>247438.8</v>
      </c>
      <c r="K32" s="93"/>
      <c r="L32" s="94"/>
      <c r="M32" s="95"/>
      <c r="N32" s="96"/>
      <c r="O32" s="97"/>
      <c r="P32" s="98"/>
    </row>
    <row r="33" spans="1:16" ht="33.75">
      <c r="A33" s="69" t="s">
        <v>144</v>
      </c>
      <c r="B33" s="69" t="s">
        <v>112</v>
      </c>
      <c r="C33" s="69" t="s">
        <v>109</v>
      </c>
      <c r="D33" s="69" t="s">
        <v>113</v>
      </c>
      <c r="E33" s="69" t="s">
        <v>111</v>
      </c>
      <c r="F33" s="69">
        <v>1</v>
      </c>
      <c r="G33" s="69">
        <v>20.36</v>
      </c>
      <c r="H33" s="73">
        <v>28.07</v>
      </c>
      <c r="I33" s="91">
        <f t="shared" si="4"/>
        <v>26.07</v>
      </c>
      <c r="J33" s="92">
        <f t="shared" si="5"/>
        <v>26.07</v>
      </c>
      <c r="K33" s="93"/>
      <c r="L33" s="94"/>
      <c r="M33" s="95"/>
      <c r="N33" s="96"/>
      <c r="O33" s="97"/>
      <c r="P33" s="98"/>
    </row>
    <row r="34" spans="1:16" ht="33.75">
      <c r="A34" s="69" t="s">
        <v>145</v>
      </c>
      <c r="B34" s="69" t="s">
        <v>114</v>
      </c>
      <c r="C34" s="69" t="s">
        <v>109</v>
      </c>
      <c r="D34" s="69" t="s">
        <v>115</v>
      </c>
      <c r="E34" s="69" t="s">
        <v>111</v>
      </c>
      <c r="F34" s="69">
        <v>4</v>
      </c>
      <c r="G34" s="69">
        <v>28.97</v>
      </c>
      <c r="H34" s="73">
        <v>28.07</v>
      </c>
      <c r="I34" s="91">
        <f t="shared" si="4"/>
        <v>37.1</v>
      </c>
      <c r="J34" s="92">
        <f t="shared" si="5"/>
        <v>148.4</v>
      </c>
      <c r="K34" s="93"/>
      <c r="L34" s="94"/>
      <c r="M34" s="95"/>
      <c r="N34" s="96"/>
      <c r="O34" s="97"/>
      <c r="P34" s="98"/>
    </row>
    <row r="35" spans="1:16" ht="33.75">
      <c r="A35" s="69" t="s">
        <v>146</v>
      </c>
      <c r="B35" s="69" t="s">
        <v>116</v>
      </c>
      <c r="C35" s="69" t="s">
        <v>109</v>
      </c>
      <c r="D35" s="69" t="s">
        <v>117</v>
      </c>
      <c r="E35" s="69" t="s">
        <v>111</v>
      </c>
      <c r="F35" s="69">
        <v>2</v>
      </c>
      <c r="G35" s="69">
        <v>21.02</v>
      </c>
      <c r="H35" s="73">
        <v>28.07</v>
      </c>
      <c r="I35" s="91">
        <f t="shared" si="4"/>
        <v>26.92</v>
      </c>
      <c r="J35" s="92">
        <f t="shared" si="5"/>
        <v>53.84</v>
      </c>
      <c r="K35" s="93"/>
      <c r="L35" s="94"/>
      <c r="M35" s="95"/>
      <c r="N35" s="96"/>
      <c r="O35" s="97"/>
      <c r="P35" s="98"/>
    </row>
    <row r="36" spans="1:16">
      <c r="A36" s="74">
        <v>4</v>
      </c>
      <c r="B36" s="75"/>
      <c r="C36" s="76"/>
      <c r="D36" s="77" t="s">
        <v>147</v>
      </c>
      <c r="E36" s="78"/>
      <c r="F36" s="78"/>
      <c r="G36" s="79"/>
      <c r="H36" s="80"/>
      <c r="I36" s="80"/>
      <c r="J36" s="80"/>
      <c r="K36" s="107">
        <f>J38+J39+J40+J42+J43+J44+J45+J46</f>
        <v>3059.7999999999997</v>
      </c>
      <c r="L36" s="102"/>
      <c r="M36" s="103"/>
      <c r="N36" s="104"/>
      <c r="O36" s="105"/>
      <c r="P36" s="106"/>
    </row>
    <row r="37" spans="1:16">
      <c r="A37" s="159" t="s">
        <v>52</v>
      </c>
      <c r="B37" s="75"/>
      <c r="C37" s="75"/>
      <c r="D37" s="157" t="s">
        <v>118</v>
      </c>
      <c r="E37" s="75"/>
      <c r="F37" s="75"/>
      <c r="G37" s="75"/>
      <c r="H37" s="157"/>
      <c r="I37" s="80"/>
      <c r="J37" s="80"/>
      <c r="K37" s="175"/>
      <c r="L37" s="157"/>
      <c r="M37" s="75"/>
      <c r="N37" s="75"/>
      <c r="O37" s="75"/>
      <c r="P37" s="157"/>
    </row>
    <row r="38" spans="1:16" ht="33.75">
      <c r="A38" s="69" t="s">
        <v>119</v>
      </c>
      <c r="B38" s="69">
        <v>93358</v>
      </c>
      <c r="C38" s="69" t="s">
        <v>49</v>
      </c>
      <c r="D38" s="69" t="s">
        <v>98</v>
      </c>
      <c r="E38" s="69" t="s">
        <v>97</v>
      </c>
      <c r="F38" s="69">
        <v>2.4</v>
      </c>
      <c r="G38" s="69">
        <v>93.51</v>
      </c>
      <c r="H38" s="73">
        <v>28.07</v>
      </c>
      <c r="I38" s="91">
        <f t="shared" ref="I38:I46" si="6">TRUNC(G38*(1+(H38/100)),2)</f>
        <v>119.75</v>
      </c>
      <c r="J38" s="92">
        <f t="shared" ref="J38:J46" si="7">TRUNC(F38*I38,2)</f>
        <v>287.39999999999998</v>
      </c>
      <c r="K38" s="93"/>
      <c r="L38" s="94"/>
      <c r="M38" s="95"/>
      <c r="N38" s="96"/>
      <c r="O38" s="97"/>
      <c r="P38" s="98"/>
    </row>
    <row r="39" spans="1:16" ht="45">
      <c r="A39" s="69" t="s">
        <v>120</v>
      </c>
      <c r="B39" s="69">
        <v>94319</v>
      </c>
      <c r="C39" s="69" t="s">
        <v>49</v>
      </c>
      <c r="D39" s="69" t="s">
        <v>121</v>
      </c>
      <c r="E39" s="69" t="s">
        <v>97</v>
      </c>
      <c r="F39" s="69">
        <v>2.4</v>
      </c>
      <c r="G39" s="69">
        <v>82.93</v>
      </c>
      <c r="H39" s="73">
        <v>28.07</v>
      </c>
      <c r="I39" s="91">
        <f t="shared" si="6"/>
        <v>106.2</v>
      </c>
      <c r="J39" s="92">
        <f t="shared" si="7"/>
        <v>254.88</v>
      </c>
      <c r="K39" s="93"/>
      <c r="L39" s="94"/>
      <c r="M39" s="95"/>
      <c r="N39" s="96"/>
      <c r="O39" s="97"/>
      <c r="P39" s="98"/>
    </row>
    <row r="40" spans="1:16" ht="45">
      <c r="A40" s="69" t="s">
        <v>122</v>
      </c>
      <c r="B40" s="69">
        <v>100576</v>
      </c>
      <c r="C40" s="69" t="s">
        <v>49</v>
      </c>
      <c r="D40" s="69" t="s">
        <v>123</v>
      </c>
      <c r="E40" s="69" t="s">
        <v>90</v>
      </c>
      <c r="F40" s="69">
        <v>8</v>
      </c>
      <c r="G40" s="69">
        <v>2.68</v>
      </c>
      <c r="H40" s="73">
        <v>28.07</v>
      </c>
      <c r="I40" s="91">
        <f t="shared" si="6"/>
        <v>3.43</v>
      </c>
      <c r="J40" s="92">
        <f t="shared" si="7"/>
        <v>27.44</v>
      </c>
      <c r="K40" s="93"/>
      <c r="L40" s="94"/>
      <c r="M40" s="95"/>
      <c r="N40" s="96"/>
      <c r="O40" s="97"/>
      <c r="P40" s="98"/>
    </row>
    <row r="41" spans="1:16">
      <c r="A41" s="159" t="s">
        <v>148</v>
      </c>
      <c r="B41" s="75"/>
      <c r="C41" s="75"/>
      <c r="D41" s="157" t="s">
        <v>124</v>
      </c>
      <c r="E41" s="75"/>
      <c r="F41" s="75"/>
      <c r="G41" s="75"/>
      <c r="H41" s="157"/>
      <c r="I41" s="157"/>
      <c r="J41" s="157"/>
      <c r="K41" s="107"/>
      <c r="L41" s="157"/>
      <c r="M41" s="75"/>
      <c r="N41" s="75"/>
      <c r="O41" s="75"/>
      <c r="P41" s="157"/>
    </row>
    <row r="42" spans="1:16" ht="56.25">
      <c r="A42" s="69" t="s">
        <v>125</v>
      </c>
      <c r="B42" s="69">
        <v>94966</v>
      </c>
      <c r="C42" s="69" t="s">
        <v>49</v>
      </c>
      <c r="D42" s="69" t="s">
        <v>126</v>
      </c>
      <c r="E42" s="69" t="s">
        <v>97</v>
      </c>
      <c r="F42" s="69">
        <v>1.98</v>
      </c>
      <c r="G42" s="69">
        <v>471.5</v>
      </c>
      <c r="H42" s="73">
        <v>28.07</v>
      </c>
      <c r="I42" s="91">
        <f t="shared" si="6"/>
        <v>603.85</v>
      </c>
      <c r="J42" s="92">
        <f t="shared" si="7"/>
        <v>1195.6199999999999</v>
      </c>
      <c r="K42" s="93"/>
      <c r="L42" s="94"/>
      <c r="M42" s="95"/>
      <c r="N42" s="96"/>
      <c r="O42" s="97"/>
      <c r="P42" s="98"/>
    </row>
    <row r="43" spans="1:16" ht="78.75">
      <c r="A43" s="69" t="s">
        <v>127</v>
      </c>
      <c r="B43" s="69">
        <v>84216</v>
      </c>
      <c r="C43" s="69" t="s">
        <v>49</v>
      </c>
      <c r="D43" s="69" t="s">
        <v>128</v>
      </c>
      <c r="E43" s="69" t="s">
        <v>90</v>
      </c>
      <c r="F43" s="69">
        <v>3</v>
      </c>
      <c r="G43" s="69">
        <v>55.86</v>
      </c>
      <c r="H43" s="73">
        <v>28.07</v>
      </c>
      <c r="I43" s="91">
        <f t="shared" si="6"/>
        <v>71.53</v>
      </c>
      <c r="J43" s="92">
        <f t="shared" si="7"/>
        <v>214.59</v>
      </c>
      <c r="K43" s="93"/>
      <c r="L43" s="94"/>
      <c r="M43" s="95"/>
      <c r="N43" s="96"/>
      <c r="O43" s="97"/>
      <c r="P43" s="98"/>
    </row>
    <row r="44" spans="1:16" ht="45">
      <c r="A44" s="69" t="s">
        <v>129</v>
      </c>
      <c r="B44" s="69">
        <v>92771</v>
      </c>
      <c r="C44" s="69" t="s">
        <v>49</v>
      </c>
      <c r="D44" s="69" t="s">
        <v>130</v>
      </c>
      <c r="E44" s="69" t="s">
        <v>131</v>
      </c>
      <c r="F44" s="69">
        <v>43.81</v>
      </c>
      <c r="G44" s="69">
        <v>12.69</v>
      </c>
      <c r="H44" s="73">
        <v>28.07</v>
      </c>
      <c r="I44" s="91">
        <f t="shared" si="6"/>
        <v>16.25</v>
      </c>
      <c r="J44" s="92">
        <f t="shared" si="7"/>
        <v>711.91</v>
      </c>
      <c r="K44" s="93"/>
      <c r="L44" s="94"/>
      <c r="M44" s="95"/>
      <c r="N44" s="96"/>
      <c r="O44" s="97"/>
      <c r="P44" s="98"/>
    </row>
    <row r="45" spans="1:16" ht="45">
      <c r="A45" s="69" t="s">
        <v>132</v>
      </c>
      <c r="B45" s="69">
        <v>92769</v>
      </c>
      <c r="C45" s="69" t="s">
        <v>49</v>
      </c>
      <c r="D45" s="69" t="s">
        <v>133</v>
      </c>
      <c r="E45" s="69" t="s">
        <v>131</v>
      </c>
      <c r="F45" s="69">
        <v>17.399999999999999</v>
      </c>
      <c r="G45" s="69">
        <v>14.93</v>
      </c>
      <c r="H45" s="73">
        <v>28.07</v>
      </c>
      <c r="I45" s="91">
        <f t="shared" si="6"/>
        <v>19.12</v>
      </c>
      <c r="J45" s="92">
        <f t="shared" si="7"/>
        <v>332.68</v>
      </c>
      <c r="K45" s="93"/>
      <c r="L45" s="94"/>
      <c r="M45" s="95"/>
      <c r="N45" s="96"/>
      <c r="O45" s="97"/>
      <c r="P45" s="98"/>
    </row>
    <row r="46" spans="1:16" ht="78.75">
      <c r="A46" s="69" t="s">
        <v>134</v>
      </c>
      <c r="B46" s="69">
        <v>100981</v>
      </c>
      <c r="C46" s="69" t="s">
        <v>49</v>
      </c>
      <c r="D46" s="69" t="s">
        <v>135</v>
      </c>
      <c r="E46" s="69" t="s">
        <v>97</v>
      </c>
      <c r="F46" s="69">
        <v>3</v>
      </c>
      <c r="G46" s="69">
        <v>9.19</v>
      </c>
      <c r="H46" s="73">
        <v>28.07</v>
      </c>
      <c r="I46" s="91">
        <f t="shared" si="6"/>
        <v>11.76</v>
      </c>
      <c r="J46" s="92">
        <f t="shared" si="7"/>
        <v>35.28</v>
      </c>
      <c r="K46" s="93"/>
      <c r="L46" s="94"/>
      <c r="M46" s="95"/>
      <c r="N46" s="96"/>
      <c r="O46" s="97"/>
      <c r="P46" s="98"/>
    </row>
    <row r="47" spans="1:16" ht="13.5" customHeight="1" thickBot="1">
      <c r="A47" s="251" t="s">
        <v>54</v>
      </c>
      <c r="B47" s="252"/>
      <c r="C47" s="252"/>
      <c r="D47" s="252"/>
      <c r="E47" s="252"/>
      <c r="F47" s="252"/>
      <c r="G47" s="252"/>
      <c r="H47" s="252"/>
      <c r="I47" s="252"/>
      <c r="J47" s="108"/>
      <c r="K47" s="109">
        <f>SUM(K12:K46)</f>
        <v>277933.87</v>
      </c>
      <c r="L47" s="253" t="s">
        <v>55</v>
      </c>
      <c r="M47" s="254"/>
      <c r="N47" s="254"/>
      <c r="O47" s="254"/>
      <c r="P47" s="110">
        <f>SUM(P12:P46)</f>
        <v>0</v>
      </c>
    </row>
    <row r="48" spans="1:16" ht="32.25" customHeight="1">
      <c r="A48" s="255" t="s">
        <v>17</v>
      </c>
      <c r="B48" s="255"/>
      <c r="C48" s="255"/>
      <c r="D48" s="255"/>
      <c r="E48" s="255"/>
      <c r="F48" s="255"/>
      <c r="G48" s="245" t="s">
        <v>18</v>
      </c>
      <c r="H48" s="246"/>
      <c r="I48" s="246"/>
      <c r="J48" s="246"/>
      <c r="K48" s="246"/>
      <c r="L48" s="246"/>
      <c r="M48" s="246"/>
      <c r="N48" s="246"/>
      <c r="O48" s="246"/>
      <c r="P48" s="247"/>
    </row>
    <row r="49" spans="1:16" ht="36" customHeight="1">
      <c r="A49" s="234" t="s">
        <v>19</v>
      </c>
      <c r="B49" s="235"/>
      <c r="C49" s="235"/>
      <c r="D49" s="236"/>
      <c r="E49" s="202" t="s">
        <v>56</v>
      </c>
      <c r="F49" s="237"/>
      <c r="G49" s="248"/>
      <c r="H49" s="249"/>
      <c r="I49" s="249"/>
      <c r="J49" s="249"/>
      <c r="K49" s="249"/>
      <c r="L49" s="249"/>
      <c r="M49" s="249"/>
      <c r="N49" s="249"/>
      <c r="O49" s="249"/>
      <c r="P49" s="250"/>
    </row>
    <row r="50" spans="1:16" ht="35.25" customHeight="1">
      <c r="A50" s="243" t="s">
        <v>154</v>
      </c>
      <c r="B50" s="238" t="s">
        <v>152</v>
      </c>
      <c r="C50" s="239"/>
      <c r="D50" s="239"/>
      <c r="E50" s="239"/>
      <c r="F50" s="239"/>
      <c r="G50" s="240"/>
      <c r="H50" s="240"/>
      <c r="I50" s="240"/>
      <c r="J50" s="240"/>
      <c r="K50" s="240"/>
      <c r="L50" s="240"/>
      <c r="M50" s="240"/>
      <c r="N50" s="240"/>
      <c r="O50" s="111"/>
      <c r="P50" s="111"/>
    </row>
    <row r="51" spans="1:16" ht="48" customHeight="1">
      <c r="A51" s="244"/>
      <c r="B51" s="241" t="s">
        <v>153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111"/>
      <c r="P51" s="111"/>
    </row>
    <row r="52" spans="1:16" ht="78.75" customHeight="1">
      <c r="A52" s="244"/>
      <c r="B52" s="197" t="s">
        <v>58</v>
      </c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</row>
    <row r="200" spans="15:15" ht="30" customHeight="1"/>
    <row r="201" spans="15:15" ht="35.25" customHeight="1"/>
    <row r="202" spans="15:15" ht="40.5" customHeight="1"/>
    <row r="205" spans="15:15" ht="12.75" customHeight="1"/>
    <row r="206" spans="15:15" ht="12.75" customHeight="1">
      <c r="O206" s="112"/>
    </row>
    <row r="207" spans="15:15" ht="24" customHeight="1"/>
    <row r="208" spans="15:15" ht="12.75" customHeight="1"/>
    <row r="209" ht="12.75" customHeight="1"/>
    <row r="210" ht="27" customHeight="1"/>
    <row r="364" ht="15" customHeight="1"/>
    <row r="365" ht="33.75" customHeight="1"/>
    <row r="366" ht="31.5" customHeight="1"/>
    <row r="367" ht="24.75" customHeight="1"/>
    <row r="372" ht="26.25" customHeight="1"/>
  </sheetData>
  <sheetProtection selectLockedCells="1"/>
  <mergeCells count="34">
    <mergeCell ref="A47:I47"/>
    <mergeCell ref="L47:O47"/>
    <mergeCell ref="A48:F48"/>
    <mergeCell ref="A9:A11"/>
    <mergeCell ref="B9:B11"/>
    <mergeCell ref="C9:C11"/>
    <mergeCell ref="D9:D11"/>
    <mergeCell ref="E9:E11"/>
    <mergeCell ref="F9:F11"/>
    <mergeCell ref="B52:P52"/>
    <mergeCell ref="A49:D49"/>
    <mergeCell ref="E49:F49"/>
    <mergeCell ref="B50:N50"/>
    <mergeCell ref="B51:N51"/>
    <mergeCell ref="A50:A52"/>
    <mergeCell ref="G48:P49"/>
    <mergeCell ref="A7:O7"/>
    <mergeCell ref="E8:K8"/>
    <mergeCell ref="L8:P8"/>
    <mergeCell ref="I9:K9"/>
    <mergeCell ref="N9:P9"/>
    <mergeCell ref="G9:G11"/>
    <mergeCell ref="H9:H11"/>
    <mergeCell ref="I10:I11"/>
    <mergeCell ref="L9:L11"/>
    <mergeCell ref="M9:M11"/>
    <mergeCell ref="N10:N11"/>
    <mergeCell ref="J10:K10"/>
    <mergeCell ref="O10:P10"/>
    <mergeCell ref="A1:P1"/>
    <mergeCell ref="A2:P2"/>
    <mergeCell ref="A3:L3"/>
    <mergeCell ref="A5:P5"/>
    <mergeCell ref="A6:P6"/>
  </mergeCells>
  <printOptions horizontalCentered="1"/>
  <pageMargins left="0" right="0" top="0.8" bottom="0.84" header="0.49" footer="0.196850393700787"/>
  <pageSetup paperSize="9" scale="75" fitToHeight="16" orientation="landscape"/>
  <headerFooter>
    <oddHeader>&amp;R&amp;"Verdana,Normal"&amp;8Fls.:______
Processo n.º 23069.183923/2022-12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4"/>
  <sheetViews>
    <sheetView tabSelected="1" zoomScale="85" zoomScaleNormal="85" workbookViewId="0">
      <selection activeCell="H9" sqref="H9"/>
    </sheetView>
  </sheetViews>
  <sheetFormatPr defaultColWidth="9" defaultRowHeight="15"/>
  <cols>
    <col min="1" max="1" width="6" customWidth="1"/>
    <col min="2" max="2" width="32.5703125" customWidth="1"/>
    <col min="3" max="3" width="13" customWidth="1"/>
    <col min="4" max="4" width="13.140625" customWidth="1"/>
    <col min="5" max="6" width="12.7109375" bestFit="1" customWidth="1"/>
    <col min="7" max="7" width="16.85546875" customWidth="1"/>
    <col min="8" max="8" width="12.28515625" customWidth="1"/>
  </cols>
  <sheetData>
    <row r="1" spans="1:12" ht="15.75">
      <c r="A1" s="176" t="s">
        <v>0</v>
      </c>
      <c r="B1" s="176"/>
      <c r="C1" s="176"/>
      <c r="D1" s="176"/>
      <c r="E1" s="176"/>
      <c r="F1" s="176"/>
      <c r="G1" s="176"/>
      <c r="H1" s="31"/>
      <c r="I1" s="31"/>
      <c r="J1" s="31"/>
    </row>
    <row r="2" spans="1:12" ht="15.75">
      <c r="A2" s="176" t="s">
        <v>1</v>
      </c>
      <c r="B2" s="176"/>
      <c r="C2" s="176"/>
      <c r="D2" s="176"/>
      <c r="E2" s="176"/>
      <c r="F2" s="176"/>
      <c r="G2" s="176"/>
      <c r="H2" s="31"/>
      <c r="I2" s="31"/>
      <c r="J2" s="31"/>
    </row>
    <row r="3" spans="1:12" ht="15.75">
      <c r="A3" s="267" t="s">
        <v>157</v>
      </c>
      <c r="B3" s="268"/>
      <c r="C3" s="268"/>
      <c r="D3" s="268"/>
      <c r="E3" s="268"/>
      <c r="F3" s="268"/>
      <c r="G3" s="268"/>
      <c r="H3" s="163"/>
      <c r="I3" s="164"/>
      <c r="J3" s="164"/>
      <c r="K3" s="164"/>
      <c r="L3" s="164"/>
    </row>
    <row r="4" spans="1:12">
      <c r="A4" s="266" t="s">
        <v>59</v>
      </c>
      <c r="B4" s="266"/>
      <c r="C4" s="266"/>
      <c r="D4" s="266"/>
      <c r="E4" s="266"/>
      <c r="F4" s="266"/>
      <c r="G4" s="266"/>
      <c r="H4" s="33"/>
      <c r="I4" s="34"/>
      <c r="J4" s="35"/>
    </row>
    <row r="5" spans="1:12" ht="15" customHeight="1">
      <c r="A5" s="179" t="str">
        <f>Orçamento!$A$6</f>
        <v>SERVIÇO: Fornecimento dos materiais e equipamentos, para instalação de grupo gerador de 180 kVA, trifásico, 220V, carenado à diesel, com construção de base de concreto para o Núcleo de Pesquisa em Animais de Laboratório (NAL),</v>
      </c>
      <c r="B5" s="179"/>
      <c r="C5" s="179"/>
      <c r="D5" s="179"/>
      <c r="E5" s="179"/>
      <c r="F5" s="179"/>
      <c r="G5" s="179"/>
      <c r="H5" s="36"/>
      <c r="I5" s="36"/>
      <c r="J5" s="36"/>
    </row>
    <row r="6" spans="1:12" ht="22.5" customHeight="1">
      <c r="A6" s="179"/>
      <c r="B6" s="179"/>
      <c r="C6" s="179"/>
      <c r="D6" s="179"/>
      <c r="E6" s="179"/>
      <c r="F6" s="179"/>
      <c r="G6" s="179"/>
      <c r="H6" s="37"/>
      <c r="I6" s="37"/>
      <c r="J6" s="37"/>
      <c r="K6" s="37"/>
    </row>
    <row r="7" spans="1:12" ht="29.25" customHeight="1" thickBot="1">
      <c r="A7" s="180" t="str">
        <f>Orçamento!$A$7</f>
        <v>Local: ALAMEDA BARROS TERRA - SÃO DOMINGOS - NITERÓI/RJ - Campus Valonguinho</v>
      </c>
      <c r="B7" s="180"/>
      <c r="C7" s="180"/>
      <c r="D7" s="180"/>
      <c r="E7" s="180"/>
      <c r="F7" s="180"/>
      <c r="G7" s="180"/>
      <c r="H7" s="38"/>
      <c r="I7" s="38"/>
    </row>
    <row r="8" spans="1:12" ht="15.75" thickTop="1">
      <c r="A8" s="276" t="s">
        <v>5</v>
      </c>
      <c r="B8" s="281" t="s">
        <v>60</v>
      </c>
      <c r="C8" s="281" t="s">
        <v>61</v>
      </c>
      <c r="D8" s="281" t="s">
        <v>7</v>
      </c>
      <c r="E8" s="270" t="s">
        <v>62</v>
      </c>
      <c r="F8" s="270"/>
      <c r="G8" s="287" t="s">
        <v>63</v>
      </c>
      <c r="H8" s="39"/>
    </row>
    <row r="9" spans="1:12">
      <c r="A9" s="277"/>
      <c r="B9" s="282"/>
      <c r="C9" s="282"/>
      <c r="D9" s="282"/>
      <c r="E9" s="2" t="s">
        <v>64</v>
      </c>
      <c r="F9" s="2" t="s">
        <v>65</v>
      </c>
      <c r="G9" s="288"/>
      <c r="H9" s="39"/>
    </row>
    <row r="10" spans="1:12" ht="9.9499999999999993" customHeight="1">
      <c r="A10" s="278" t="s">
        <v>66</v>
      </c>
      <c r="B10" s="283" t="s">
        <v>82</v>
      </c>
      <c r="C10" s="295">
        <f>Resumo!D10</f>
        <v>11326.21</v>
      </c>
      <c r="D10" s="293">
        <f>C10/C$19</f>
        <v>4.0751456452572693E-2</v>
      </c>
      <c r="E10" s="3">
        <v>0.5</v>
      </c>
      <c r="F10" s="3">
        <v>0.5</v>
      </c>
      <c r="G10" s="40">
        <f>SUM(E10:F10)</f>
        <v>1</v>
      </c>
      <c r="H10" s="39"/>
    </row>
    <row r="11" spans="1:12" ht="15" customHeight="1">
      <c r="A11" s="279"/>
      <c r="B11" s="284"/>
      <c r="C11" s="296"/>
      <c r="D11" s="294"/>
      <c r="E11" s="4">
        <f>$C10*E10</f>
        <v>5663.1049999999996</v>
      </c>
      <c r="F11" s="4">
        <f>$C10*F10</f>
        <v>5663.1049999999996</v>
      </c>
      <c r="G11" s="41">
        <f>SUM(E11:F11)</f>
        <v>11326.21</v>
      </c>
      <c r="H11" s="29"/>
    </row>
    <row r="12" spans="1:12" ht="9.9499999999999993" customHeight="1">
      <c r="A12" s="280" t="s">
        <v>67</v>
      </c>
      <c r="B12" s="285" t="str">
        <f>Resumo!$B$12</f>
        <v>SERVIÇOS PRELIMINARES</v>
      </c>
      <c r="C12" s="297">
        <f>Resumo!D12</f>
        <v>6034.31</v>
      </c>
      <c r="D12" s="293">
        <f>C12/C$19</f>
        <v>2.1711315716936554E-2</v>
      </c>
      <c r="E12" s="5">
        <v>1</v>
      </c>
      <c r="G12" s="42">
        <f>SUM(E12:E12)</f>
        <v>1</v>
      </c>
      <c r="H12" s="29"/>
    </row>
    <row r="13" spans="1:12">
      <c r="A13" s="279"/>
      <c r="B13" s="286"/>
      <c r="C13" s="296"/>
      <c r="D13" s="294"/>
      <c r="E13" s="4">
        <f>$C12*E12</f>
        <v>6034.31</v>
      </c>
      <c r="G13" s="43">
        <f>SUM(E13:E13)</f>
        <v>6034.31</v>
      </c>
      <c r="H13" s="29"/>
    </row>
    <row r="14" spans="1:12" ht="9.9499999999999993" customHeight="1">
      <c r="A14" s="280" t="s">
        <v>68</v>
      </c>
      <c r="B14" s="264" t="str">
        <f>Resumo!$B$14</f>
        <v>INSTALAÇÕES ELÉTRICAS</v>
      </c>
      <c r="C14" s="297">
        <f>Resumo!D14</f>
        <v>257513.55</v>
      </c>
      <c r="D14" s="293">
        <f>C14/C$19</f>
        <v>0.92652813419249691</v>
      </c>
      <c r="E14" s="5">
        <v>0.5</v>
      </c>
      <c r="F14" s="7">
        <v>0.5</v>
      </c>
      <c r="G14" s="44">
        <f>SUM(E14:F14)</f>
        <v>1</v>
      </c>
      <c r="H14" s="29"/>
    </row>
    <row r="15" spans="1:12">
      <c r="A15" s="279"/>
      <c r="B15" s="265"/>
      <c r="C15" s="296"/>
      <c r="D15" s="294"/>
      <c r="E15" s="4">
        <f>$C14*E14</f>
        <v>128756.77499999999</v>
      </c>
      <c r="F15" s="4">
        <f>$C14*F14</f>
        <v>128756.77499999999</v>
      </c>
      <c r="G15" s="43">
        <f>SUM(E15:F15)</f>
        <v>257513.55</v>
      </c>
      <c r="H15" s="29"/>
    </row>
    <row r="16" spans="1:12" ht="9.9499999999999993" customHeight="1">
      <c r="A16" s="280" t="s">
        <v>69</v>
      </c>
      <c r="B16" s="264" t="str">
        <f>Resumo!$B$16</f>
        <v>OBRA CIVIL</v>
      </c>
      <c r="C16" s="298">
        <f>Resumo!D16</f>
        <v>3059.7999999999997</v>
      </c>
      <c r="D16" s="293">
        <f>C16/C$19</f>
        <v>1.1009093637993813E-2</v>
      </c>
      <c r="E16" s="5">
        <v>1</v>
      </c>
      <c r="F16" s="8"/>
      <c r="G16" s="42">
        <f>SUM(E16:F16)</f>
        <v>1</v>
      </c>
      <c r="H16" s="29"/>
    </row>
    <row r="17" spans="1:11">
      <c r="A17" s="279"/>
      <c r="B17" s="265"/>
      <c r="C17" s="299"/>
      <c r="D17" s="294"/>
      <c r="E17" s="4">
        <f>C16*E16</f>
        <v>3059.7999999999997</v>
      </c>
      <c r="F17" s="6"/>
      <c r="G17" s="43">
        <f>SUM(E17:F17)</f>
        <v>3059.7999999999997</v>
      </c>
      <c r="H17" s="29"/>
    </row>
    <row r="18" spans="1:11" ht="6.95" customHeight="1" thickBot="1">
      <c r="A18" s="9"/>
      <c r="B18" s="10"/>
      <c r="C18" s="11"/>
      <c r="D18" s="12"/>
      <c r="E18" s="13"/>
      <c r="F18" s="13"/>
      <c r="G18" s="45"/>
      <c r="H18" s="39"/>
    </row>
    <row r="19" spans="1:11" ht="16.5" thickTop="1" thickBot="1">
      <c r="A19" s="271" t="s">
        <v>70</v>
      </c>
      <c r="B19" s="272"/>
      <c r="C19" s="14">
        <f>SUM(C10:C17)</f>
        <v>277933.87</v>
      </c>
      <c r="D19" s="15">
        <f>SUM(D10:D17)</f>
        <v>1</v>
      </c>
      <c r="E19" s="16"/>
      <c r="F19" s="17"/>
      <c r="G19" s="46">
        <f>G17+G15+G13+G11</f>
        <v>277933.87</v>
      </c>
      <c r="H19" s="29"/>
    </row>
    <row r="20" spans="1:11" ht="15.75" thickTop="1">
      <c r="A20" s="273" t="s">
        <v>71</v>
      </c>
      <c r="B20" s="274"/>
      <c r="C20" s="274"/>
      <c r="D20" s="275"/>
      <c r="E20" s="18">
        <f>E15+E17+E11+E13</f>
        <v>143513.99</v>
      </c>
      <c r="F20" s="18">
        <f>F15+F17+F11</f>
        <v>134419.88</v>
      </c>
      <c r="G20" s="39"/>
      <c r="H20" s="29"/>
    </row>
    <row r="21" spans="1:11">
      <c r="A21" s="273" t="s">
        <v>72</v>
      </c>
      <c r="B21" s="274"/>
      <c r="C21" s="274"/>
      <c r="D21" s="275"/>
      <c r="E21" s="19">
        <f>E20/$C$19</f>
        <v>0.51636020467746513</v>
      </c>
      <c r="F21" s="19">
        <f>F20/$C$19</f>
        <v>0.48363979532253482</v>
      </c>
      <c r="G21" s="39"/>
      <c r="H21" s="29"/>
    </row>
    <row r="22" spans="1:11">
      <c r="A22" s="273" t="s">
        <v>73</v>
      </c>
      <c r="B22" s="274"/>
      <c r="C22" s="274"/>
      <c r="D22" s="275"/>
      <c r="E22" s="20">
        <f>E20</f>
        <v>143513.99</v>
      </c>
      <c r="F22" s="20">
        <f>E22+F20</f>
        <v>277933.87</v>
      </c>
      <c r="G22" s="39"/>
      <c r="H22" s="29"/>
    </row>
    <row r="23" spans="1:11" ht="15.75" thickBot="1">
      <c r="A23" s="300" t="s">
        <v>74</v>
      </c>
      <c r="B23" s="301"/>
      <c r="C23" s="301"/>
      <c r="D23" s="302"/>
      <c r="E23" s="21">
        <f>E21</f>
        <v>0.51636020467746513</v>
      </c>
      <c r="F23" s="22">
        <f>E23+F21</f>
        <v>1</v>
      </c>
      <c r="G23" s="39"/>
      <c r="H23" s="29"/>
    </row>
    <row r="24" spans="1:11" ht="33" customHeight="1" thickTop="1">
      <c r="A24" s="303" t="s">
        <v>17</v>
      </c>
      <c r="B24" s="304"/>
      <c r="C24" s="304"/>
      <c r="D24" s="305"/>
      <c r="E24" s="289" t="s">
        <v>18</v>
      </c>
      <c r="F24" s="290"/>
      <c r="G24" s="29"/>
      <c r="H24" s="29"/>
    </row>
    <row r="25" spans="1:11" ht="33" customHeight="1">
      <c r="A25" s="306" t="s">
        <v>19</v>
      </c>
      <c r="B25" s="307"/>
      <c r="C25" s="308"/>
      <c r="D25" s="23" t="s">
        <v>56</v>
      </c>
      <c r="E25" s="291"/>
      <c r="F25" s="292"/>
      <c r="G25" s="29"/>
      <c r="H25" s="29"/>
    </row>
    <row r="26" spans="1:11">
      <c r="A26" s="269" t="s">
        <v>57</v>
      </c>
      <c r="B26" s="269"/>
      <c r="C26" s="24"/>
      <c r="D26" s="24"/>
      <c r="E26" s="25"/>
      <c r="F26" s="26"/>
      <c r="G26" s="33"/>
      <c r="H26" s="47"/>
    </row>
    <row r="27" spans="1:11" ht="27" customHeight="1">
      <c r="A27" s="27"/>
      <c r="B27" s="197" t="s">
        <v>22</v>
      </c>
      <c r="C27" s="198"/>
      <c r="D27" s="198"/>
      <c r="E27" s="198"/>
      <c r="F27" s="198"/>
      <c r="G27" s="48"/>
      <c r="H27" s="48"/>
      <c r="I27" s="48"/>
      <c r="J27" s="48"/>
      <c r="K27" s="48"/>
    </row>
    <row r="28" spans="1:11">
      <c r="A28" s="24"/>
      <c r="B28" s="28"/>
      <c r="C28" s="25"/>
      <c r="D28" s="25"/>
      <c r="E28" s="25"/>
      <c r="F28" s="25"/>
      <c r="G28" s="25"/>
      <c r="H28" s="25"/>
    </row>
    <row r="29" spans="1:11">
      <c r="A29" s="24"/>
      <c r="B29" s="28"/>
      <c r="C29" s="25"/>
      <c r="D29" s="25"/>
      <c r="E29" s="29"/>
      <c r="F29" s="25"/>
      <c r="G29" s="25"/>
      <c r="H29" s="25"/>
    </row>
    <row r="30" spans="1:11">
      <c r="A30" s="30"/>
      <c r="B30" s="28"/>
      <c r="C30" s="25"/>
      <c r="D30" s="25"/>
      <c r="E30" s="29"/>
      <c r="F30" s="25"/>
      <c r="G30" s="25"/>
      <c r="H30" s="25"/>
    </row>
    <row r="31" spans="1:11">
      <c r="A31" s="24"/>
      <c r="B31" s="29"/>
      <c r="C31" s="29"/>
      <c r="D31" s="29"/>
      <c r="E31" s="29"/>
      <c r="F31" s="29"/>
      <c r="G31" s="29"/>
      <c r="H31" s="47"/>
    </row>
    <row r="32" spans="1:11">
      <c r="A32" s="29"/>
      <c r="B32" s="29"/>
      <c r="C32" s="29"/>
      <c r="D32" s="29"/>
      <c r="E32" s="29"/>
      <c r="F32" s="29"/>
      <c r="G32" s="29"/>
      <c r="H32" s="29"/>
    </row>
    <row r="33" spans="1:8">
      <c r="A33" s="29"/>
      <c r="B33" s="29"/>
      <c r="C33" s="29"/>
      <c r="D33" s="29"/>
      <c r="E33" s="29"/>
      <c r="F33" s="29"/>
      <c r="G33" s="29"/>
      <c r="H33" s="29"/>
    </row>
    <row r="34" spans="1:8">
      <c r="A34" s="29"/>
      <c r="B34" s="29"/>
      <c r="C34" s="29"/>
      <c r="D34" s="29"/>
      <c r="E34" s="29"/>
      <c r="F34" s="29"/>
      <c r="G34" s="29"/>
      <c r="H34" s="29"/>
    </row>
    <row r="35" spans="1:8">
      <c r="A35" s="29"/>
      <c r="B35" s="29"/>
      <c r="C35" s="29"/>
      <c r="D35" s="29"/>
      <c r="E35" s="29"/>
      <c r="F35" s="29"/>
      <c r="G35" s="29"/>
      <c r="H35" s="29"/>
    </row>
    <row r="36" spans="1:8">
      <c r="A36" s="29"/>
      <c r="B36" s="29"/>
      <c r="C36" s="29"/>
      <c r="D36" s="29"/>
      <c r="E36" s="29"/>
      <c r="F36" s="29"/>
      <c r="G36" s="29"/>
      <c r="H36" s="29"/>
    </row>
    <row r="37" spans="1:8">
      <c r="A37" s="29"/>
      <c r="B37" s="29"/>
      <c r="C37" s="29"/>
      <c r="D37" s="29"/>
      <c r="E37" s="29"/>
      <c r="F37" s="29"/>
      <c r="G37" s="29"/>
      <c r="H37" s="29"/>
    </row>
    <row r="38" spans="1:8">
      <c r="A38" s="29"/>
      <c r="B38" s="29"/>
      <c r="C38" s="29"/>
      <c r="D38" s="29"/>
      <c r="E38" s="29"/>
      <c r="F38" s="29"/>
      <c r="G38" s="29"/>
      <c r="H38" s="29"/>
    </row>
    <row r="39" spans="1:8">
      <c r="A39" s="29"/>
      <c r="B39" s="29"/>
      <c r="C39" s="29"/>
      <c r="D39" s="29"/>
      <c r="E39" s="29"/>
      <c r="F39" s="29"/>
      <c r="G39" s="29"/>
      <c r="H39" s="29"/>
    </row>
    <row r="40" spans="1:8">
      <c r="A40" s="29"/>
      <c r="B40" s="29"/>
      <c r="C40" s="29"/>
      <c r="D40" s="29"/>
      <c r="E40" s="29"/>
      <c r="F40" s="29"/>
      <c r="G40" s="29"/>
      <c r="H40" s="29"/>
    </row>
    <row r="41" spans="1:8">
      <c r="A41" s="29"/>
      <c r="B41" s="29"/>
      <c r="C41" s="29"/>
      <c r="D41" s="29"/>
      <c r="E41" s="29"/>
      <c r="F41" s="29"/>
      <c r="G41" s="29"/>
      <c r="H41" s="29"/>
    </row>
    <row r="42" spans="1:8">
      <c r="A42" s="29"/>
      <c r="B42" s="29"/>
      <c r="C42" s="29"/>
      <c r="D42" s="29"/>
      <c r="E42" s="29"/>
      <c r="F42" s="29"/>
      <c r="G42" s="29"/>
      <c r="H42" s="29"/>
    </row>
    <row r="43" spans="1:8">
      <c r="A43" s="29"/>
      <c r="B43" s="29"/>
      <c r="C43" s="29"/>
      <c r="D43" s="29"/>
      <c r="E43" s="29"/>
      <c r="F43" s="29"/>
      <c r="G43" s="29"/>
      <c r="H43" s="29"/>
    </row>
    <row r="44" spans="1:8">
      <c r="A44" s="29"/>
      <c r="B44" s="29"/>
      <c r="C44" s="29"/>
      <c r="D44" s="29"/>
      <c r="E44" s="29"/>
      <c r="F44" s="29"/>
      <c r="G44" s="29"/>
      <c r="H44" s="29"/>
    </row>
    <row r="45" spans="1:8">
      <c r="A45" s="29"/>
      <c r="B45" s="29"/>
      <c r="C45" s="29"/>
      <c r="D45" s="29"/>
      <c r="E45" s="29"/>
      <c r="F45" s="29"/>
      <c r="G45" s="29"/>
      <c r="H45" s="29"/>
    </row>
    <row r="46" spans="1:8">
      <c r="A46" s="29"/>
      <c r="B46" s="29"/>
      <c r="C46" s="29"/>
      <c r="D46" s="29"/>
      <c r="E46" s="29"/>
      <c r="F46" s="29"/>
      <c r="G46" s="29"/>
      <c r="H46" s="29"/>
    </row>
    <row r="47" spans="1:8">
      <c r="A47" s="29"/>
      <c r="B47" s="29"/>
      <c r="C47" s="29"/>
      <c r="D47" s="29"/>
      <c r="E47" s="29"/>
      <c r="F47" s="29"/>
      <c r="G47" s="29"/>
      <c r="H47" s="29"/>
    </row>
    <row r="48" spans="1:8">
      <c r="A48" s="29"/>
      <c r="B48" s="29"/>
      <c r="C48" s="29"/>
      <c r="D48" s="29"/>
      <c r="E48" s="29"/>
      <c r="F48" s="29"/>
      <c r="G48" s="29"/>
      <c r="H48" s="29"/>
    </row>
    <row r="49" spans="1:8">
      <c r="A49" s="29"/>
      <c r="B49" s="29"/>
      <c r="C49" s="29"/>
      <c r="D49" s="29"/>
      <c r="E49" s="29"/>
      <c r="F49" s="29"/>
      <c r="G49" s="29"/>
      <c r="H49" s="29"/>
    </row>
    <row r="50" spans="1:8">
      <c r="A50" s="29"/>
      <c r="B50" s="29"/>
      <c r="C50" s="29"/>
      <c r="D50" s="29"/>
      <c r="E50" s="29"/>
      <c r="F50" s="29"/>
      <c r="G50" s="29"/>
      <c r="H50" s="29"/>
    </row>
    <row r="51" spans="1:8">
      <c r="A51" s="29"/>
      <c r="B51" s="29"/>
      <c r="C51" s="29"/>
      <c r="D51" s="29"/>
      <c r="E51" s="29"/>
      <c r="F51" s="29"/>
      <c r="G51" s="29"/>
      <c r="H51" s="29"/>
    </row>
    <row r="52" spans="1:8">
      <c r="A52" s="29"/>
      <c r="B52" s="29"/>
      <c r="C52" s="29"/>
      <c r="D52" s="29"/>
      <c r="E52" s="29"/>
      <c r="F52" s="29"/>
      <c r="G52" s="29"/>
      <c r="H52" s="29"/>
    </row>
    <row r="53" spans="1:8">
      <c r="A53" s="29"/>
      <c r="B53" s="29"/>
      <c r="C53" s="29"/>
      <c r="D53" s="29"/>
      <c r="E53" s="29"/>
      <c r="F53" s="29"/>
      <c r="G53" s="29"/>
      <c r="H53" s="29"/>
    </row>
    <row r="54" spans="1:8">
      <c r="A54" s="29"/>
      <c r="B54" s="29"/>
      <c r="C54" s="29"/>
      <c r="D54" s="29"/>
      <c r="E54" s="29"/>
      <c r="F54" s="29"/>
      <c r="G54" s="29"/>
      <c r="H54" s="29"/>
    </row>
    <row r="55" spans="1:8">
      <c r="A55" s="29"/>
      <c r="B55" s="29"/>
      <c r="C55" s="29"/>
      <c r="D55" s="29"/>
      <c r="E55" s="29"/>
      <c r="F55" s="29"/>
      <c r="G55" s="29"/>
      <c r="H55" s="29"/>
    </row>
    <row r="56" spans="1:8">
      <c r="A56" s="29"/>
      <c r="B56" s="29"/>
      <c r="C56" s="29"/>
      <c r="D56" s="29"/>
      <c r="E56" s="29"/>
      <c r="F56" s="29"/>
      <c r="G56" s="29"/>
      <c r="H56" s="29"/>
    </row>
    <row r="57" spans="1:8">
      <c r="A57" s="29"/>
      <c r="B57" s="29"/>
      <c r="C57" s="29"/>
      <c r="D57" s="29"/>
      <c r="E57" s="29"/>
      <c r="F57" s="29"/>
      <c r="G57" s="29"/>
      <c r="H57" s="29"/>
    </row>
    <row r="58" spans="1:8">
      <c r="A58" s="29"/>
      <c r="B58" s="29"/>
      <c r="C58" s="29"/>
      <c r="D58" s="29"/>
      <c r="E58" s="29"/>
      <c r="F58" s="29"/>
      <c r="G58" s="29"/>
      <c r="H58" s="29"/>
    </row>
    <row r="59" spans="1:8">
      <c r="A59" s="29"/>
      <c r="B59" s="29"/>
      <c r="C59" s="29"/>
      <c r="D59" s="29"/>
      <c r="E59" s="29"/>
      <c r="F59" s="29"/>
      <c r="G59" s="29"/>
      <c r="H59" s="29"/>
    </row>
    <row r="60" spans="1:8">
      <c r="A60" s="29"/>
      <c r="B60" s="29"/>
      <c r="C60" s="29"/>
      <c r="D60" s="29"/>
      <c r="E60" s="29"/>
      <c r="F60" s="29"/>
      <c r="G60" s="29"/>
      <c r="H60" s="29"/>
    </row>
    <row r="61" spans="1:8">
      <c r="A61" s="29"/>
      <c r="B61" s="29"/>
      <c r="C61" s="29"/>
      <c r="D61" s="29"/>
      <c r="E61" s="29"/>
      <c r="F61" s="29"/>
      <c r="G61" s="29"/>
      <c r="H61" s="29"/>
    </row>
    <row r="62" spans="1:8">
      <c r="A62" s="29"/>
      <c r="B62" s="29"/>
      <c r="C62" s="29"/>
      <c r="D62" s="29"/>
      <c r="E62" s="29"/>
      <c r="F62" s="29"/>
      <c r="G62" s="29"/>
      <c r="H62" s="29"/>
    </row>
    <row r="63" spans="1:8">
      <c r="A63" s="29"/>
      <c r="B63" s="29"/>
      <c r="C63" s="29"/>
      <c r="D63" s="29"/>
      <c r="E63" s="29"/>
      <c r="F63" s="29"/>
      <c r="G63" s="29"/>
      <c r="H63" s="29"/>
    </row>
    <row r="64" spans="1:8">
      <c r="A64" s="29"/>
      <c r="B64" s="29"/>
      <c r="C64" s="29"/>
      <c r="D64" s="29"/>
      <c r="E64" s="29"/>
      <c r="F64" s="29"/>
      <c r="G64" s="29"/>
      <c r="H64" s="29"/>
    </row>
    <row r="65" spans="1:8">
      <c r="A65" s="29"/>
      <c r="B65" s="29"/>
      <c r="C65" s="29"/>
      <c r="D65" s="29"/>
      <c r="E65" s="29"/>
      <c r="F65" s="29"/>
      <c r="G65" s="29"/>
      <c r="H65" s="29"/>
    </row>
    <row r="66" spans="1:8">
      <c r="A66" s="29"/>
      <c r="B66" s="29"/>
      <c r="C66" s="29"/>
      <c r="D66" s="29"/>
      <c r="E66" s="29"/>
      <c r="F66" s="29"/>
      <c r="G66" s="29"/>
      <c r="H66" s="29"/>
    </row>
    <row r="67" spans="1:8">
      <c r="A67" s="29"/>
      <c r="B67" s="29"/>
      <c r="C67" s="29"/>
      <c r="D67" s="29"/>
      <c r="E67" s="29"/>
      <c r="F67" s="29"/>
      <c r="G67" s="29"/>
      <c r="H67" s="29"/>
    </row>
    <row r="68" spans="1:8">
      <c r="A68" s="29"/>
      <c r="B68" s="29"/>
      <c r="C68" s="29"/>
      <c r="D68" s="29"/>
      <c r="E68" s="29"/>
      <c r="F68" s="29"/>
      <c r="G68" s="29"/>
      <c r="H68" s="29"/>
    </row>
    <row r="69" spans="1:8">
      <c r="A69" s="29"/>
      <c r="B69" s="29"/>
      <c r="C69" s="29"/>
      <c r="D69" s="29"/>
      <c r="E69" s="29"/>
      <c r="F69" s="29"/>
      <c r="G69" s="29"/>
      <c r="H69" s="29"/>
    </row>
    <row r="70" spans="1:8">
      <c r="A70" s="29"/>
      <c r="B70" s="29"/>
      <c r="C70" s="29"/>
      <c r="D70" s="29"/>
      <c r="E70" s="29"/>
      <c r="F70" s="29"/>
      <c r="G70" s="29"/>
      <c r="H70" s="29"/>
    </row>
    <row r="71" spans="1:8">
      <c r="A71" s="29"/>
      <c r="B71" s="29"/>
      <c r="C71" s="29"/>
      <c r="D71" s="29"/>
      <c r="E71" s="29"/>
      <c r="F71" s="29"/>
      <c r="G71" s="29"/>
      <c r="H71" s="29"/>
    </row>
    <row r="72" spans="1:8">
      <c r="A72" s="29"/>
      <c r="B72" s="29"/>
      <c r="C72" s="29"/>
      <c r="D72" s="29"/>
      <c r="E72" s="29"/>
      <c r="F72" s="29"/>
      <c r="G72" s="29"/>
      <c r="H72" s="29"/>
    </row>
    <row r="73" spans="1:8">
      <c r="A73" s="29"/>
      <c r="B73" s="29"/>
      <c r="C73" s="29"/>
      <c r="D73" s="29"/>
      <c r="E73" s="29"/>
      <c r="F73" s="29"/>
      <c r="G73" s="29"/>
      <c r="H73" s="29"/>
    </row>
    <row r="74" spans="1:8">
      <c r="A74" s="29"/>
      <c r="B74" s="29"/>
      <c r="C74" s="29"/>
      <c r="D74" s="29"/>
      <c r="E74" s="29"/>
      <c r="F74" s="29"/>
      <c r="G74" s="29"/>
      <c r="H74" s="29"/>
    </row>
    <row r="75" spans="1:8">
      <c r="A75" s="29"/>
      <c r="B75" s="29"/>
      <c r="C75" s="29"/>
      <c r="D75" s="29"/>
      <c r="E75" s="29"/>
      <c r="F75" s="29"/>
      <c r="G75" s="29"/>
      <c r="H75" s="29"/>
    </row>
    <row r="76" spans="1:8">
      <c r="A76" s="29"/>
      <c r="B76" s="29"/>
      <c r="C76" s="29"/>
      <c r="D76" s="29"/>
      <c r="E76" s="29"/>
      <c r="F76" s="29"/>
      <c r="G76" s="29"/>
      <c r="H76" s="29"/>
    </row>
    <row r="77" spans="1:8">
      <c r="A77" s="29"/>
      <c r="B77" s="29"/>
      <c r="C77" s="29"/>
      <c r="D77" s="29"/>
      <c r="E77" s="29"/>
      <c r="F77" s="29"/>
      <c r="G77" s="29"/>
      <c r="H77" s="29"/>
    </row>
    <row r="78" spans="1:8">
      <c r="A78" s="29"/>
      <c r="B78" s="29"/>
      <c r="C78" s="29"/>
      <c r="D78" s="29"/>
      <c r="E78" s="29"/>
      <c r="F78" s="29"/>
      <c r="G78" s="29"/>
      <c r="H78" s="29"/>
    </row>
    <row r="79" spans="1:8">
      <c r="A79" s="29"/>
      <c r="B79" s="29"/>
      <c r="C79" s="29"/>
      <c r="D79" s="29"/>
      <c r="E79" s="29"/>
      <c r="F79" s="29"/>
      <c r="G79" s="29"/>
      <c r="H79" s="29"/>
    </row>
    <row r="80" spans="1:8">
      <c r="A80" s="29"/>
      <c r="B80" s="29"/>
      <c r="C80" s="29"/>
      <c r="D80" s="29"/>
      <c r="E80" s="29"/>
      <c r="F80" s="29"/>
      <c r="G80" s="29"/>
      <c r="H80" s="29"/>
    </row>
    <row r="81" spans="1:8">
      <c r="A81" s="29"/>
      <c r="B81" s="29"/>
      <c r="C81" s="29"/>
      <c r="D81" s="29"/>
      <c r="E81" s="29"/>
      <c r="F81" s="29"/>
      <c r="G81" s="29"/>
      <c r="H81" s="29"/>
    </row>
    <row r="82" spans="1:8">
      <c r="A82" s="29"/>
      <c r="B82" s="29"/>
      <c r="C82" s="29"/>
      <c r="D82" s="29"/>
      <c r="E82" s="29"/>
      <c r="F82" s="29"/>
      <c r="G82" s="29"/>
      <c r="H82" s="29"/>
    </row>
    <row r="83" spans="1:8">
      <c r="A83" s="29"/>
      <c r="B83" s="29"/>
      <c r="C83" s="29"/>
      <c r="D83" s="29"/>
      <c r="E83" s="29"/>
      <c r="F83" s="29"/>
      <c r="G83" s="29"/>
      <c r="H83" s="29"/>
    </row>
    <row r="84" spans="1:8">
      <c r="A84" s="29"/>
      <c r="B84" s="29"/>
      <c r="C84" s="29"/>
      <c r="D84" s="29"/>
      <c r="E84" s="29"/>
      <c r="F84" s="29"/>
      <c r="G84" s="29"/>
      <c r="H84" s="29"/>
    </row>
    <row r="85" spans="1:8">
      <c r="A85" s="29"/>
      <c r="B85" s="29"/>
      <c r="C85" s="29"/>
      <c r="D85" s="29"/>
      <c r="E85" s="29"/>
      <c r="F85" s="29"/>
      <c r="G85" s="29"/>
      <c r="H85" s="29"/>
    </row>
    <row r="86" spans="1:8">
      <c r="A86" s="29"/>
      <c r="B86" s="29"/>
      <c r="C86" s="29"/>
      <c r="D86" s="29"/>
      <c r="E86" s="29"/>
      <c r="F86" s="29"/>
      <c r="G86" s="29"/>
      <c r="H86" s="29"/>
    </row>
    <row r="87" spans="1:8">
      <c r="A87" s="29"/>
      <c r="B87" s="29"/>
      <c r="C87" s="29"/>
      <c r="D87" s="29"/>
      <c r="E87" s="29"/>
      <c r="F87" s="29"/>
      <c r="G87" s="29"/>
      <c r="H87" s="29"/>
    </row>
    <row r="88" spans="1:8">
      <c r="A88" s="29"/>
      <c r="B88" s="29"/>
      <c r="C88" s="29"/>
      <c r="D88" s="29"/>
      <c r="E88" s="29"/>
      <c r="F88" s="29"/>
      <c r="G88" s="29"/>
      <c r="H88" s="29"/>
    </row>
    <row r="89" spans="1:8">
      <c r="A89" s="29"/>
      <c r="B89" s="29"/>
      <c r="C89" s="29"/>
      <c r="D89" s="29"/>
      <c r="E89" s="29"/>
      <c r="F89" s="29"/>
      <c r="G89" s="29"/>
      <c r="H89" s="29"/>
    </row>
    <row r="90" spans="1:8">
      <c r="A90" s="29"/>
      <c r="B90" s="29"/>
      <c r="C90" s="29"/>
      <c r="D90" s="29"/>
      <c r="E90" s="29"/>
      <c r="F90" s="29"/>
      <c r="G90" s="29"/>
      <c r="H90" s="29"/>
    </row>
    <row r="91" spans="1:8">
      <c r="A91" s="29"/>
      <c r="B91" s="29"/>
      <c r="C91" s="29"/>
      <c r="D91" s="29"/>
      <c r="E91" s="29"/>
      <c r="F91" s="29"/>
      <c r="G91" s="29"/>
      <c r="H91" s="29"/>
    </row>
    <row r="92" spans="1:8">
      <c r="A92" s="29"/>
      <c r="B92" s="29"/>
      <c r="C92" s="29"/>
      <c r="D92" s="29"/>
      <c r="E92" s="29"/>
      <c r="F92" s="29"/>
      <c r="G92" s="29"/>
      <c r="H92" s="29"/>
    </row>
    <row r="93" spans="1:8">
      <c r="A93" s="29"/>
      <c r="B93" s="29"/>
      <c r="C93" s="29"/>
      <c r="D93" s="29"/>
      <c r="E93" s="29"/>
      <c r="F93" s="29"/>
      <c r="G93" s="29"/>
      <c r="H93" s="29"/>
    </row>
    <row r="94" spans="1:8">
      <c r="A94" s="29"/>
      <c r="B94" s="29"/>
      <c r="C94" s="29"/>
      <c r="D94" s="29"/>
      <c r="E94" s="29"/>
      <c r="F94" s="29"/>
      <c r="G94" s="29"/>
      <c r="H94" s="29"/>
    </row>
    <row r="95" spans="1:8">
      <c r="A95" s="29"/>
      <c r="B95" s="29"/>
      <c r="C95" s="29"/>
      <c r="D95" s="29"/>
      <c r="E95" s="29"/>
      <c r="F95" s="29"/>
      <c r="G95" s="29"/>
      <c r="H95" s="29"/>
    </row>
    <row r="96" spans="1:8">
      <c r="A96" s="29"/>
      <c r="B96" s="29"/>
      <c r="C96" s="29"/>
      <c r="D96" s="29"/>
      <c r="E96" s="29"/>
      <c r="F96" s="29"/>
      <c r="G96" s="29"/>
      <c r="H96" s="29"/>
    </row>
    <row r="97" spans="1:8">
      <c r="A97" s="29"/>
      <c r="B97" s="29"/>
      <c r="C97" s="29"/>
      <c r="D97" s="29"/>
      <c r="E97" s="29"/>
      <c r="F97" s="29"/>
      <c r="G97" s="29"/>
      <c r="H97" s="29"/>
    </row>
    <row r="98" spans="1:8">
      <c r="A98" s="29"/>
      <c r="B98" s="29"/>
      <c r="C98" s="29"/>
      <c r="D98" s="29"/>
      <c r="E98" s="29"/>
      <c r="F98" s="29"/>
      <c r="G98" s="29"/>
      <c r="H98" s="29"/>
    </row>
    <row r="99" spans="1:8">
      <c r="A99" s="29"/>
      <c r="B99" s="29"/>
      <c r="C99" s="29"/>
      <c r="D99" s="29"/>
      <c r="E99" s="29"/>
      <c r="F99" s="29"/>
      <c r="G99" s="29"/>
      <c r="H99" s="29"/>
    </row>
    <row r="100" spans="1:8">
      <c r="A100" s="29"/>
      <c r="B100" s="29"/>
      <c r="C100" s="29"/>
      <c r="D100" s="29"/>
      <c r="E100" s="29"/>
      <c r="F100" s="29"/>
      <c r="G100" s="29"/>
      <c r="H100" s="29"/>
    </row>
    <row r="101" spans="1:8">
      <c r="A101" s="29"/>
      <c r="B101" s="29"/>
      <c r="C101" s="29"/>
      <c r="D101" s="29"/>
      <c r="E101" s="29"/>
      <c r="F101" s="29"/>
      <c r="G101" s="29"/>
      <c r="H101" s="29"/>
    </row>
    <row r="102" spans="1:8">
      <c r="A102" s="29"/>
      <c r="B102" s="29"/>
      <c r="C102" s="29"/>
      <c r="D102" s="29"/>
      <c r="E102" s="29"/>
      <c r="F102" s="29"/>
      <c r="G102" s="29"/>
      <c r="H102" s="29"/>
    </row>
    <row r="103" spans="1:8">
      <c r="A103" s="29"/>
      <c r="B103" s="29"/>
      <c r="C103" s="29"/>
      <c r="D103" s="29"/>
      <c r="E103" s="29"/>
      <c r="F103" s="29"/>
      <c r="G103" s="29"/>
      <c r="H103" s="29"/>
    </row>
    <row r="104" spans="1:8">
      <c r="A104" s="29"/>
      <c r="B104" s="29"/>
      <c r="C104" s="29"/>
      <c r="D104" s="29"/>
      <c r="E104" s="29"/>
      <c r="F104" s="29"/>
      <c r="G104" s="29"/>
      <c r="H104" s="29"/>
    </row>
    <row r="105" spans="1:8">
      <c r="A105" s="29"/>
      <c r="B105" s="29"/>
      <c r="C105" s="29"/>
      <c r="D105" s="29"/>
      <c r="E105" s="29"/>
      <c r="F105" s="29"/>
      <c r="G105" s="29"/>
      <c r="H105" s="29"/>
    </row>
    <row r="106" spans="1:8">
      <c r="A106" s="29"/>
      <c r="B106" s="29"/>
      <c r="C106" s="29"/>
      <c r="D106" s="29"/>
      <c r="E106" s="29"/>
      <c r="F106" s="29"/>
      <c r="G106" s="29"/>
      <c r="H106" s="29"/>
    </row>
    <row r="107" spans="1:8">
      <c r="A107" s="29"/>
      <c r="B107" s="29"/>
      <c r="C107" s="29"/>
      <c r="D107" s="29"/>
      <c r="E107" s="29"/>
      <c r="F107" s="29"/>
      <c r="G107" s="29"/>
      <c r="H107" s="29"/>
    </row>
    <row r="108" spans="1:8">
      <c r="A108" s="29"/>
      <c r="B108" s="29"/>
      <c r="C108" s="29"/>
      <c r="D108" s="29"/>
      <c r="E108" s="29"/>
      <c r="F108" s="29"/>
      <c r="G108" s="29"/>
      <c r="H108" s="29"/>
    </row>
    <row r="109" spans="1:8">
      <c r="A109" s="29"/>
      <c r="B109" s="29"/>
      <c r="C109" s="29"/>
      <c r="D109" s="29"/>
      <c r="E109" s="29"/>
      <c r="F109" s="29"/>
      <c r="G109" s="29"/>
      <c r="H109" s="29"/>
    </row>
    <row r="110" spans="1:8">
      <c r="A110" s="29"/>
      <c r="B110" s="29"/>
      <c r="C110" s="29"/>
      <c r="D110" s="29"/>
      <c r="E110" s="29"/>
      <c r="F110" s="29"/>
      <c r="G110" s="29"/>
      <c r="H110" s="29"/>
    </row>
    <row r="111" spans="1:8">
      <c r="A111" s="29"/>
      <c r="B111" s="29"/>
      <c r="C111" s="29"/>
      <c r="D111" s="29"/>
      <c r="E111" s="29"/>
      <c r="F111" s="29"/>
      <c r="G111" s="29"/>
      <c r="H111" s="29"/>
    </row>
    <row r="112" spans="1:8">
      <c r="A112" s="29"/>
      <c r="B112" s="29"/>
      <c r="C112" s="29"/>
      <c r="D112" s="29"/>
      <c r="E112" s="29"/>
      <c r="F112" s="29"/>
      <c r="G112" s="29"/>
      <c r="H112" s="29"/>
    </row>
    <row r="113" spans="1:8">
      <c r="A113" s="29"/>
      <c r="B113" s="29"/>
      <c r="C113" s="29"/>
      <c r="D113" s="29"/>
      <c r="E113" s="29"/>
      <c r="F113" s="29"/>
      <c r="G113" s="29"/>
      <c r="H113" s="29"/>
    </row>
    <row r="114" spans="1:8">
      <c r="A114" s="29"/>
      <c r="B114" s="29"/>
      <c r="C114" s="29"/>
      <c r="D114" s="29"/>
      <c r="E114" s="29"/>
      <c r="F114" s="29"/>
      <c r="G114" s="29"/>
      <c r="H114" s="29"/>
    </row>
    <row r="115" spans="1:8">
      <c r="A115" s="29"/>
      <c r="B115" s="29"/>
      <c r="C115" s="29"/>
      <c r="D115" s="29"/>
      <c r="E115" s="29"/>
      <c r="F115" s="29"/>
      <c r="G115" s="29"/>
      <c r="H115" s="29"/>
    </row>
    <row r="116" spans="1:8">
      <c r="A116" s="29"/>
      <c r="B116" s="29"/>
      <c r="C116" s="29"/>
      <c r="D116" s="29"/>
      <c r="E116" s="29"/>
      <c r="F116" s="29"/>
      <c r="G116" s="29"/>
      <c r="H116" s="29"/>
    </row>
    <row r="117" spans="1:8">
      <c r="A117" s="29"/>
      <c r="B117" s="29"/>
      <c r="C117" s="29"/>
      <c r="D117" s="29"/>
      <c r="E117" s="29"/>
      <c r="F117" s="29"/>
      <c r="G117" s="29"/>
      <c r="H117" s="29"/>
    </row>
    <row r="118" spans="1:8">
      <c r="A118" s="29"/>
      <c r="B118" s="29"/>
      <c r="C118" s="29"/>
      <c r="D118" s="29"/>
      <c r="E118" s="29"/>
      <c r="F118" s="29"/>
      <c r="G118" s="29"/>
      <c r="H118" s="29"/>
    </row>
    <row r="119" spans="1:8">
      <c r="A119" s="29"/>
      <c r="B119" s="29"/>
      <c r="C119" s="29"/>
      <c r="D119" s="29"/>
      <c r="E119" s="29"/>
      <c r="F119" s="29"/>
      <c r="G119" s="29"/>
      <c r="H119" s="29"/>
    </row>
    <row r="120" spans="1:8">
      <c r="A120" s="29"/>
      <c r="B120" s="29"/>
      <c r="C120" s="29"/>
      <c r="D120" s="29"/>
      <c r="E120" s="29"/>
      <c r="F120" s="29"/>
      <c r="G120" s="29"/>
      <c r="H120" s="29"/>
    </row>
    <row r="121" spans="1:8">
      <c r="A121" s="29"/>
      <c r="B121" s="29"/>
      <c r="C121" s="29"/>
      <c r="D121" s="29"/>
      <c r="E121" s="29"/>
      <c r="F121" s="29"/>
      <c r="G121" s="29"/>
      <c r="H121" s="29"/>
    </row>
    <row r="122" spans="1:8">
      <c r="A122" s="29"/>
      <c r="B122" s="29"/>
      <c r="C122" s="29"/>
      <c r="D122" s="29"/>
      <c r="E122" s="29"/>
      <c r="F122" s="29"/>
      <c r="G122" s="29"/>
      <c r="H122" s="29"/>
    </row>
    <row r="123" spans="1:8">
      <c r="A123" s="29"/>
      <c r="B123" s="29"/>
      <c r="C123" s="29"/>
      <c r="D123" s="29"/>
      <c r="F123" s="29"/>
      <c r="G123" s="29"/>
      <c r="H123" s="29"/>
    </row>
    <row r="124" spans="1:8">
      <c r="A124" s="29"/>
      <c r="B124" s="29"/>
      <c r="C124" s="29"/>
      <c r="D124" s="29"/>
      <c r="F124" s="29"/>
      <c r="G124" s="29"/>
      <c r="H124" s="29"/>
    </row>
  </sheetData>
  <mergeCells count="38">
    <mergeCell ref="E24:F25"/>
    <mergeCell ref="A5:G6"/>
    <mergeCell ref="D8:D9"/>
    <mergeCell ref="D10:D11"/>
    <mergeCell ref="D12:D13"/>
    <mergeCell ref="D14:D15"/>
    <mergeCell ref="D16:D17"/>
    <mergeCell ref="C8:C9"/>
    <mergeCell ref="C10:C11"/>
    <mergeCell ref="C12:C13"/>
    <mergeCell ref="C14:C15"/>
    <mergeCell ref="C16:C17"/>
    <mergeCell ref="A23:D23"/>
    <mergeCell ref="A24:D24"/>
    <mergeCell ref="A25:C25"/>
    <mergeCell ref="A26:B26"/>
    <mergeCell ref="B27:F27"/>
    <mergeCell ref="E8:F8"/>
    <mergeCell ref="A19:B19"/>
    <mergeCell ref="A20:D20"/>
    <mergeCell ref="A21:D21"/>
    <mergeCell ref="A22:D22"/>
    <mergeCell ref="A8:A9"/>
    <mergeCell ref="A10:A11"/>
    <mergeCell ref="A12:A13"/>
    <mergeCell ref="A14:A15"/>
    <mergeCell ref="A16:A17"/>
    <mergeCell ref="B8:B9"/>
    <mergeCell ref="B10:B11"/>
    <mergeCell ref="B12:B13"/>
    <mergeCell ref="B14:B15"/>
    <mergeCell ref="B16:B17"/>
    <mergeCell ref="A1:G1"/>
    <mergeCell ref="A2:G2"/>
    <mergeCell ref="A4:G4"/>
    <mergeCell ref="A7:G7"/>
    <mergeCell ref="A3:G3"/>
    <mergeCell ref="G8:G9"/>
  </mergeCells>
  <printOptions horizontalCentered="1"/>
  <pageMargins left="0" right="0" top="0.70866141732283505" bottom="0.43307086614173201" header="0.31496062992126" footer="0.118110236220472"/>
  <pageSetup paperSize="9" scale="80" orientation="landscape"/>
  <headerFooter>
    <oddHeader>&amp;RFls.:________
Processo n.º 23069.183923/2022-12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Resumo</vt:lpstr>
      <vt:lpstr>Orçamento</vt:lpstr>
      <vt:lpstr>Cronograma</vt:lpstr>
      <vt:lpstr>Cronograma!Area_de_impressao</vt:lpstr>
      <vt:lpstr>Orçamento!Area_de_impressao</vt:lpstr>
      <vt:lpstr>Resumo!Area_de_impressao</vt:lpstr>
      <vt:lpstr>Cronograma!Titulos_de_impressao</vt:lpstr>
      <vt:lpstr>Orçamento!Titulos_de_impressao</vt:lpstr>
      <vt:lpstr>Resumo!Titulos_de_impressao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Sérgio</cp:lastModifiedBy>
  <cp:lastPrinted>2022-11-22T15:15:00Z</cp:lastPrinted>
  <dcterms:created xsi:type="dcterms:W3CDTF">2009-04-27T20:33:00Z</dcterms:created>
  <dcterms:modified xsi:type="dcterms:W3CDTF">2023-07-21T20:40:41Z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A3544E3DD8D044EC999F2EB2CAB1C8D7</vt:lpwstr>
  </property>
  <property fmtid="{D5CDD505-2E9C-101B-9397-08002B2CF9AE}" pid="3" name="KSOProductBuildVer">
    <vt:lpwstr>1046-11.2.0.11417</vt:lpwstr>
  </property>
</Properties>
</file>