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PE 71-2023 Livros\"/>
    </mc:Choice>
  </mc:AlternateContent>
  <xr:revisionPtr revIDLastSave="0" documentId="13_ncr:1_{FEB9DCCC-AD38-4151-AD23-EF8E95D09E5C}" xr6:coauthVersionLast="47" xr6:coauthVersionMax="47" xr10:uidLastSave="{00000000-0000-0000-0000-000000000000}"/>
  <bookViews>
    <workbookView xWindow="-108" yWindow="-108" windowWidth="16608" windowHeight="8832" xr2:uid="{65DB2912-6E0F-4471-AA02-286046EB3719}"/>
  </bookViews>
  <sheets>
    <sheet name="Anexo II" sheetId="1" r:id="rId1"/>
  </sheets>
  <definedNames>
    <definedName name="_xlnm.Print_Area" localSheetId="0">'Anexo II'!$A$1:$L$19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2" i="1"/>
  <c r="F12" i="1" s="1"/>
  <c r="K18" i="1"/>
  <c r="K13" i="1"/>
  <c r="K8" i="1"/>
  <c r="K17" i="1"/>
  <c r="K12" i="1"/>
  <c r="K7" i="1"/>
  <c r="K9" i="1" l="1"/>
  <c r="K14" i="1"/>
  <c r="K19" i="1"/>
  <c r="E7" i="1"/>
  <c r="F7" i="1" s="1"/>
</calcChain>
</file>

<file path=xl/sharedStrings.xml><?xml version="1.0" encoding="utf-8"?>
<sst xmlns="http://schemas.openxmlformats.org/spreadsheetml/2006/main" count="48" uniqueCount="24">
  <si>
    <t>PRÓ-REITORIA DE ADMINISTRAÇÃO</t>
  </si>
  <si>
    <t>COORDENAÇÃO DE CONTRATOS</t>
  </si>
  <si>
    <t>DESCRIÇÃO</t>
  </si>
  <si>
    <t>ITEM</t>
  </si>
  <si>
    <t>TOTAL A SER LICITADO</t>
  </si>
  <si>
    <t>Anexo II - Relação dos Grupos de itens a serem contratados</t>
  </si>
  <si>
    <t>VALOR MÁXIMO TOTAL</t>
  </si>
  <si>
    <t>Percentual de Planejamentos por Grupo</t>
  </si>
  <si>
    <t>Disponibilizado verba 3 milhões</t>
  </si>
  <si>
    <t>PGC UFF 2023</t>
  </si>
  <si>
    <t>VALOR UNITÁRIO (R$)</t>
  </si>
  <si>
    <t>VALOR TOTAL LOTE 1</t>
  </si>
  <si>
    <t>PERCENTUAL DE DESCONTO MÍNIMO (%)</t>
  </si>
  <si>
    <t>VALOR TOTAL LOTE 2</t>
  </si>
  <si>
    <t>VALOR TOTAL LOTE 3</t>
  </si>
  <si>
    <t>CATMAT</t>
  </si>
  <si>
    <t>LOTE</t>
  </si>
  <si>
    <t>Percentual de Desconto ofertado para Livros Nacionais</t>
  </si>
  <si>
    <r>
      <t xml:space="preserve">Repasse de custo de Livros Nacionais </t>
    </r>
    <r>
      <rPr>
        <b/>
        <sz val="11"/>
        <color theme="4" tint="-0.249977111117893"/>
        <rFont val="Calibri"/>
        <family val="2"/>
        <scheme val="minor"/>
      </rPr>
      <t>(NÃO É OBJETO DE LANCES)</t>
    </r>
  </si>
  <si>
    <t>Percentual de Desconto ofertado para Livros Importados</t>
  </si>
  <si>
    <r>
      <t xml:space="preserve">Repasse de custo de Livros Importados </t>
    </r>
    <r>
      <rPr>
        <b/>
        <sz val="11"/>
        <color theme="4" tint="-0.249977111117893"/>
        <rFont val="Calibri"/>
        <family val="2"/>
        <scheme val="minor"/>
      </rPr>
      <t>(NÃO É OBJETO DE LANCES)</t>
    </r>
  </si>
  <si>
    <t>Percentual de Desconto ofertado para Livros Infantis</t>
  </si>
  <si>
    <r>
      <t xml:space="preserve">Repasse de custo de Livros Infantis </t>
    </r>
    <r>
      <rPr>
        <b/>
        <sz val="11"/>
        <color theme="4" tint="-0.249977111117893"/>
        <rFont val="Calibri"/>
        <family val="2"/>
        <scheme val="minor"/>
      </rPr>
      <t>(NÃO É OBJETO DE LANCES)</t>
    </r>
  </si>
  <si>
    <t>VALOR REGISTRADO COMPRAS.GOV.BR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</si>
</sst>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00"/>
    <numFmt numFmtId="166" formatCode="_-&quot;R$&quot;\ * #,##0.0000_-;\-&quot;R$&quot;\ * #,##0.0000_-;_-&quot;R$&quot;\ * &quot;-&quot;??_-;_-@_-"/>
    <numFmt numFmtId="167" formatCode="_-&quot;R$&quot;\ * #,##0_-;\-&quot;R$&quot;\ * #,##0_-;_-&quot;R$&quot;\ * &quot;-&quot;??_-;_-@_-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Verdana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9" fontId="5" fillId="0" borderId="0" applyFont="0" applyFill="0" applyBorder="0" applyAlignment="0" applyProtection="0"/>
    <xf numFmtId="0" fontId="6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3" borderId="0" applyNumberFormat="0" applyBorder="0" applyAlignment="0" applyProtection="0"/>
  </cellStyleXfs>
  <cellXfs count="61">
    <xf numFmtId="0" fontId="0" fillId="0" borderId="0" xfId="0"/>
    <xf numFmtId="0" fontId="0" fillId="4" borderId="0" xfId="0" applyFill="1" applyAlignment="1">
      <alignment vertical="center"/>
    </xf>
    <xf numFmtId="0" fontId="0" fillId="4" borderId="0" xfId="0" applyFill="1"/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left" vertical="center" wrapText="1"/>
    </xf>
    <xf numFmtId="0" fontId="1" fillId="4" borderId="0" xfId="0" applyFont="1" applyFill="1"/>
    <xf numFmtId="0" fontId="0" fillId="4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4" borderId="0" xfId="0" applyFill="1" applyAlignment="1">
      <alignment horizontal="left" vertical="center" wrapText="1"/>
    </xf>
    <xf numFmtId="166" fontId="8" fillId="4" borderId="0" xfId="0" applyNumberFormat="1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3" fillId="4" borderId="0" xfId="8" applyFill="1" applyBorder="1" applyAlignment="1">
      <alignment horizontal="center" vertical="center"/>
    </xf>
    <xf numFmtId="166" fontId="4" fillId="4" borderId="0" xfId="8" applyNumberFormat="1" applyFont="1" applyFill="1" applyBorder="1" applyAlignment="1">
      <alignment horizontal="center" vertical="center"/>
    </xf>
    <xf numFmtId="0" fontId="4" fillId="4" borderId="0" xfId="8" applyFont="1" applyFill="1" applyBorder="1" applyAlignment="1">
      <alignment horizontal="center" vertical="center"/>
    </xf>
    <xf numFmtId="0" fontId="3" fillId="4" borderId="1" xfId="8" applyFill="1" applyBorder="1" applyAlignment="1">
      <alignment horizontal="center" vertical="center"/>
    </xf>
    <xf numFmtId="10" fontId="3" fillId="4" borderId="1" xfId="8" applyNumberFormat="1" applyFill="1" applyBorder="1" applyAlignment="1">
      <alignment horizontal="center" vertical="center"/>
    </xf>
    <xf numFmtId="164" fontId="3" fillId="4" borderId="1" xfId="8" applyNumberForma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4" fontId="4" fillId="2" borderId="2" xfId="4" applyFont="1" applyFill="1" applyBorder="1" applyAlignment="1">
      <alignment horizontal="center" vertical="center" wrapText="1"/>
    </xf>
    <xf numFmtId="44" fontId="7" fillId="2" borderId="2" xfId="4" applyFont="1" applyFill="1" applyBorder="1" applyAlignment="1">
      <alignment horizontal="center" vertical="center" wrapText="1"/>
    </xf>
    <xf numFmtId="0" fontId="4" fillId="2" borderId="2" xfId="4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44" fontId="0" fillId="4" borderId="1" xfId="5" applyFont="1" applyFill="1" applyBorder="1" applyAlignment="1">
      <alignment horizontal="center" vertical="center"/>
    </xf>
    <xf numFmtId="10" fontId="0" fillId="4" borderId="1" xfId="4" applyNumberFormat="1" applyFont="1" applyFill="1" applyBorder="1" applyAlignment="1">
      <alignment horizontal="left" vertical="center" wrapText="1"/>
    </xf>
    <xf numFmtId="44" fontId="0" fillId="4" borderId="1" xfId="4" applyFont="1" applyFill="1" applyBorder="1" applyAlignment="1">
      <alignment horizontal="left" vertical="center" wrapText="1"/>
    </xf>
    <xf numFmtId="10" fontId="0" fillId="4" borderId="1" xfId="0" applyNumberForma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4" applyNumberFormat="1" applyFont="1" applyFill="1" applyBorder="1" applyAlignment="1">
      <alignment horizontal="center" vertical="center" wrapText="1"/>
    </xf>
    <xf numFmtId="10" fontId="0" fillId="4" borderId="1" xfId="7" applyNumberFormat="1" applyFont="1" applyFill="1" applyBorder="1" applyAlignment="1">
      <alignment horizontal="center" vertical="center"/>
    </xf>
    <xf numFmtId="1" fontId="0" fillId="4" borderId="1" xfId="6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1" fontId="4" fillId="2" borderId="2" xfId="4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horizontal="center" vertical="center"/>
    </xf>
    <xf numFmtId="1" fontId="8" fillId="4" borderId="0" xfId="0" applyNumberFormat="1" applyFont="1" applyFill="1" applyAlignment="1">
      <alignment horizontal="center" vertical="center"/>
    </xf>
    <xf numFmtId="1" fontId="3" fillId="4" borderId="1" xfId="8" applyNumberFormat="1" applyFill="1" applyBorder="1" applyAlignment="1">
      <alignment horizontal="center" vertical="center"/>
    </xf>
    <xf numFmtId="1" fontId="3" fillId="4" borderId="1" xfId="8" applyNumberFormat="1" applyFill="1" applyBorder="1" applyAlignment="1">
      <alignment horizontal="center" vertical="center" wrapText="1"/>
    </xf>
    <xf numFmtId="1" fontId="3" fillId="4" borderId="0" xfId="8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166" fontId="8" fillId="4" borderId="9" xfId="0" applyNumberFormat="1" applyFont="1" applyFill="1" applyBorder="1" applyAlignment="1">
      <alignment horizontal="center" vertical="center"/>
    </xf>
    <xf numFmtId="164" fontId="0" fillId="4" borderId="4" xfId="0" applyNumberForma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165" fontId="3" fillId="4" borderId="1" xfId="8" applyNumberFormat="1" applyFill="1" applyBorder="1" applyAlignment="1">
      <alignment horizontal="center" vertical="center"/>
    </xf>
    <xf numFmtId="44" fontId="3" fillId="4" borderId="1" xfId="8" applyNumberFormat="1" applyFill="1" applyBorder="1" applyAlignment="1">
      <alignment horizontal="center" vertical="center"/>
    </xf>
    <xf numFmtId="166" fontId="8" fillId="4" borderId="9" xfId="8" applyNumberFormat="1" applyFont="1" applyFill="1" applyBorder="1" applyAlignment="1">
      <alignment horizontal="center" vertical="center"/>
    </xf>
    <xf numFmtId="167" fontId="0" fillId="4" borderId="1" xfId="0" applyNumberFormat="1" applyFill="1" applyBorder="1" applyAlignment="1">
      <alignment horizontal="center" vertical="center"/>
    </xf>
    <xf numFmtId="0" fontId="1" fillId="4" borderId="0" xfId="0" applyFont="1" applyFill="1" applyAlignment="1">
      <alignment horizontal="center" wrapText="1"/>
    </xf>
    <xf numFmtId="0" fontId="1" fillId="4" borderId="0" xfId="0" applyFont="1" applyFill="1" applyAlignment="1">
      <alignment horizontal="center"/>
    </xf>
    <xf numFmtId="0" fontId="8" fillId="4" borderId="9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8" applyFont="1" applyFill="1" applyBorder="1" applyAlignment="1">
      <alignment horizontal="center" vertical="center"/>
    </xf>
    <xf numFmtId="0" fontId="4" fillId="4" borderId="8" xfId="8" applyFont="1" applyFill="1" applyBorder="1" applyAlignment="1">
      <alignment horizontal="center" vertical="center"/>
    </xf>
    <xf numFmtId="0" fontId="8" fillId="4" borderId="9" xfId="8" applyFont="1" applyFill="1" applyBorder="1" applyAlignment="1">
      <alignment horizontal="center" vertical="center"/>
    </xf>
    <xf numFmtId="0" fontId="10" fillId="4" borderId="9" xfId="8" applyFont="1" applyFill="1" applyBorder="1" applyAlignment="1">
      <alignment horizontal="center" vertical="center"/>
    </xf>
  </cellXfs>
  <cellStyles count="9">
    <cellStyle name="20% - Ênfase2" xfId="8" builtinId="34"/>
    <cellStyle name="Moeda 2" xfId="4" xr:uid="{830CA594-3681-431C-BC85-EBAA45D3DC77}"/>
    <cellStyle name="Moeda 3" xfId="5" xr:uid="{5937D356-F8D0-413C-9638-5920B31C8F49}"/>
    <cellStyle name="Normal" xfId="0" builtinId="0"/>
    <cellStyle name="Normal 2" xfId="1" xr:uid="{5A8BDDF1-540F-4D22-A0C4-132EEFC3C4C4}"/>
    <cellStyle name="Normal 2 2" xfId="3" xr:uid="{C5970D3A-6999-4297-A21C-6A43B5D55643}"/>
    <cellStyle name="Porcentagem" xfId="7" builtinId="5"/>
    <cellStyle name="Porcentagem 2" xfId="2" xr:uid="{0559B694-92D5-4502-990E-5D3C1DF44337}"/>
    <cellStyle name="Vírgula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ADE5F-EA5D-458E-A8E3-92552601D999}">
  <dimension ref="A1:L20"/>
  <sheetViews>
    <sheetView tabSelected="1" topLeftCell="A13" zoomScale="90" zoomScaleNormal="90" workbookViewId="0">
      <selection activeCell="C18" sqref="C18"/>
    </sheetView>
  </sheetViews>
  <sheetFormatPr defaultColWidth="9.109375" defaultRowHeight="14.4" x14ac:dyDescent="0.3"/>
  <cols>
    <col min="1" max="1" width="5.44140625" style="1" bestFit="1" customWidth="1"/>
    <col min="2" max="2" width="5.44140625" style="7" bestFit="1" customWidth="1"/>
    <col min="3" max="3" width="49.88671875" style="9" customWidth="1"/>
    <col min="4" max="4" width="16.88671875" style="2" hidden="1" customWidth="1"/>
    <col min="5" max="6" width="15.88671875" style="2" hidden="1" customWidth="1"/>
    <col min="7" max="7" width="8.5546875" style="2" bestFit="1" customWidth="1"/>
    <col min="8" max="8" width="11.88671875" style="36" bestFit="1" customWidth="1"/>
    <col min="9" max="9" width="14.109375" style="7" customWidth="1"/>
    <col min="10" max="10" width="14" style="7" bestFit="1" customWidth="1"/>
    <col min="11" max="11" width="16.33203125" style="7" bestFit="1" customWidth="1"/>
    <col min="12" max="12" width="17.44140625" style="2" customWidth="1"/>
    <col min="13" max="16384" width="9.109375" style="2"/>
  </cols>
  <sheetData>
    <row r="1" spans="1:12" ht="18" x14ac:dyDescent="0.35">
      <c r="B1" s="52" t="s">
        <v>0</v>
      </c>
      <c r="C1" s="52"/>
      <c r="D1" s="52"/>
      <c r="E1" s="52"/>
      <c r="F1" s="52"/>
      <c r="G1" s="52"/>
      <c r="H1" s="52"/>
      <c r="I1" s="52"/>
      <c r="J1" s="52"/>
      <c r="K1" s="52"/>
    </row>
    <row r="2" spans="1:12" ht="18" x14ac:dyDescent="0.35">
      <c r="B2" s="53" t="s">
        <v>1</v>
      </c>
      <c r="C2" s="53"/>
      <c r="D2" s="53"/>
      <c r="E2" s="53"/>
      <c r="F2" s="53"/>
      <c r="G2" s="53"/>
      <c r="H2" s="53"/>
      <c r="I2" s="53"/>
      <c r="J2" s="53"/>
      <c r="K2" s="53"/>
    </row>
    <row r="3" spans="1:12" ht="18" x14ac:dyDescent="0.35">
      <c r="B3" s="3"/>
      <c r="C3" s="3"/>
      <c r="D3" s="3"/>
      <c r="E3" s="3"/>
      <c r="F3" s="3"/>
      <c r="G3" s="3"/>
      <c r="H3" s="35"/>
      <c r="I3" s="4"/>
      <c r="J3" s="4"/>
      <c r="K3" s="4"/>
    </row>
    <row r="4" spans="1:12" ht="18" x14ac:dyDescent="0.35">
      <c r="B4" s="53" t="s">
        <v>5</v>
      </c>
      <c r="C4" s="53"/>
      <c r="D4" s="53"/>
      <c r="E4" s="53"/>
      <c r="F4" s="53"/>
      <c r="G4" s="53"/>
      <c r="H4" s="53"/>
      <c r="I4" s="53"/>
      <c r="J4" s="53"/>
      <c r="K4" s="53"/>
    </row>
    <row r="5" spans="1:12" ht="18.600000000000001" thickBot="1" x14ac:dyDescent="0.4">
      <c r="B5" s="4"/>
      <c r="C5" s="5"/>
      <c r="D5" s="6"/>
      <c r="E5" s="6"/>
    </row>
    <row r="6" spans="1:12" ht="43.2" x14ac:dyDescent="0.3">
      <c r="A6" s="18" t="s">
        <v>16</v>
      </c>
      <c r="B6" s="19" t="s">
        <v>3</v>
      </c>
      <c r="C6" s="20" t="s">
        <v>2</v>
      </c>
      <c r="D6" s="21" t="s">
        <v>9</v>
      </c>
      <c r="E6" s="22" t="s">
        <v>7</v>
      </c>
      <c r="F6" s="21" t="s">
        <v>8</v>
      </c>
      <c r="G6" s="23" t="s">
        <v>15</v>
      </c>
      <c r="H6" s="37" t="s">
        <v>4</v>
      </c>
      <c r="I6" s="20" t="s">
        <v>12</v>
      </c>
      <c r="J6" s="20" t="s">
        <v>10</v>
      </c>
      <c r="K6" s="20" t="s">
        <v>6</v>
      </c>
      <c r="L6" s="24" t="s">
        <v>23</v>
      </c>
    </row>
    <row r="7" spans="1:12" x14ac:dyDescent="0.3">
      <c r="A7" s="55">
        <v>1</v>
      </c>
      <c r="B7" s="25">
        <v>1</v>
      </c>
      <c r="C7" s="26" t="s">
        <v>17</v>
      </c>
      <c r="D7" s="27">
        <v>5562190.29</v>
      </c>
      <c r="E7" s="28" t="e">
        <f>D7*100%/#REF!</f>
        <v>#REF!</v>
      </c>
      <c r="F7" s="29" t="e">
        <f>E7*3000000</f>
        <v>#REF!</v>
      </c>
      <c r="G7" s="32">
        <v>150515</v>
      </c>
      <c r="H7" s="38">
        <v>1</v>
      </c>
      <c r="I7" s="33">
        <v>0.35020000000000001</v>
      </c>
      <c r="J7" s="31">
        <v>1</v>
      </c>
      <c r="K7" s="43">
        <f>J7-J7*I7</f>
        <v>0.64979999999999993</v>
      </c>
      <c r="L7" s="46">
        <v>1</v>
      </c>
    </row>
    <row r="8" spans="1:12" ht="28.8" x14ac:dyDescent="0.3">
      <c r="A8" s="55"/>
      <c r="B8" s="25">
        <v>2</v>
      </c>
      <c r="C8" s="26" t="s">
        <v>18</v>
      </c>
      <c r="D8" s="27"/>
      <c r="E8" s="28"/>
      <c r="F8" s="29"/>
      <c r="G8" s="32">
        <v>150515</v>
      </c>
      <c r="H8" s="34">
        <v>555427</v>
      </c>
      <c r="I8" s="30">
        <v>0</v>
      </c>
      <c r="J8" s="31">
        <v>1</v>
      </c>
      <c r="K8" s="51">
        <f>H8</f>
        <v>555427</v>
      </c>
      <c r="L8" s="46">
        <v>555427</v>
      </c>
    </row>
    <row r="9" spans="1:12" ht="15" thickBot="1" x14ac:dyDescent="0.35">
      <c r="A9" s="56"/>
      <c r="B9" s="54" t="s">
        <v>11</v>
      </c>
      <c r="C9" s="54"/>
      <c r="D9" s="54"/>
      <c r="E9" s="54"/>
      <c r="F9" s="54"/>
      <c r="G9" s="54"/>
      <c r="H9" s="54"/>
      <c r="I9" s="54"/>
      <c r="J9" s="54"/>
      <c r="K9" s="45">
        <f>K8+K7</f>
        <v>555427.64980000001</v>
      </c>
      <c r="L9" s="47">
        <v>555428</v>
      </c>
    </row>
    <row r="10" spans="1:12" ht="15" thickBot="1" x14ac:dyDescent="0.35">
      <c r="A10" s="8"/>
      <c r="B10" s="11"/>
      <c r="C10" s="11"/>
      <c r="D10" s="11"/>
      <c r="E10" s="11"/>
      <c r="F10" s="11"/>
      <c r="G10" s="11"/>
      <c r="H10" s="39"/>
      <c r="I10" s="11"/>
      <c r="J10" s="11"/>
      <c r="K10" s="10"/>
    </row>
    <row r="11" spans="1:12" ht="43.2" x14ac:dyDescent="0.3">
      <c r="A11" s="18" t="s">
        <v>16</v>
      </c>
      <c r="B11" s="19" t="s">
        <v>3</v>
      </c>
      <c r="C11" s="20" t="s">
        <v>2</v>
      </c>
      <c r="D11" s="21" t="s">
        <v>9</v>
      </c>
      <c r="E11" s="22" t="s">
        <v>7</v>
      </c>
      <c r="F11" s="21" t="s">
        <v>8</v>
      </c>
      <c r="G11" s="23" t="s">
        <v>15</v>
      </c>
      <c r="H11" s="37" t="s">
        <v>4</v>
      </c>
      <c r="I11" s="20" t="s">
        <v>12</v>
      </c>
      <c r="J11" s="20" t="s">
        <v>10</v>
      </c>
      <c r="K11" s="20" t="s">
        <v>6</v>
      </c>
      <c r="L11" s="24" t="s">
        <v>23</v>
      </c>
    </row>
    <row r="12" spans="1:12" x14ac:dyDescent="0.3">
      <c r="A12" s="57">
        <v>2</v>
      </c>
      <c r="B12" s="15">
        <v>3</v>
      </c>
      <c r="C12" s="26" t="s">
        <v>19</v>
      </c>
      <c r="D12" s="27">
        <v>5562190.29</v>
      </c>
      <c r="E12" s="28" t="e">
        <f>D12*100%/D25</f>
        <v>#DIV/0!</v>
      </c>
      <c r="F12" s="29" t="e">
        <f>E12*3000000</f>
        <v>#DIV/0!</v>
      </c>
      <c r="G12" s="32">
        <v>150515</v>
      </c>
      <c r="H12" s="40">
        <v>1</v>
      </c>
      <c r="I12" s="16">
        <v>0.35320000000000001</v>
      </c>
      <c r="J12" s="17">
        <v>1</v>
      </c>
      <c r="K12" s="48">
        <f>J12-J12*I12</f>
        <v>0.64680000000000004</v>
      </c>
      <c r="L12" s="46">
        <v>1</v>
      </c>
    </row>
    <row r="13" spans="1:12" ht="28.8" x14ac:dyDescent="0.3">
      <c r="A13" s="57"/>
      <c r="B13" s="15">
        <v>4</v>
      </c>
      <c r="C13" s="26" t="s">
        <v>20</v>
      </c>
      <c r="D13" s="27"/>
      <c r="E13" s="28"/>
      <c r="F13" s="29"/>
      <c r="G13" s="32">
        <v>150515</v>
      </c>
      <c r="H13" s="41">
        <v>183138</v>
      </c>
      <c r="I13" s="16">
        <v>0</v>
      </c>
      <c r="J13" s="17">
        <v>1</v>
      </c>
      <c r="K13" s="49">
        <f>H13</f>
        <v>183138</v>
      </c>
      <c r="L13" s="46">
        <v>183138</v>
      </c>
    </row>
    <row r="14" spans="1:12" ht="15" thickBot="1" x14ac:dyDescent="0.35">
      <c r="A14" s="58"/>
      <c r="B14" s="59" t="s">
        <v>13</v>
      </c>
      <c r="C14" s="60"/>
      <c r="D14" s="60"/>
      <c r="E14" s="60"/>
      <c r="F14" s="60"/>
      <c r="G14" s="60"/>
      <c r="H14" s="60"/>
      <c r="I14" s="60"/>
      <c r="J14" s="60"/>
      <c r="K14" s="50">
        <f>K13+K12</f>
        <v>183138.64679999999</v>
      </c>
      <c r="L14" s="47">
        <v>183139</v>
      </c>
    </row>
    <row r="15" spans="1:12" ht="15" thickBot="1" x14ac:dyDescent="0.35">
      <c r="A15" s="14"/>
      <c r="B15" s="14"/>
      <c r="C15" s="12"/>
      <c r="D15" s="12"/>
      <c r="E15" s="12"/>
      <c r="F15" s="12"/>
      <c r="G15" s="12"/>
      <c r="H15" s="42"/>
      <c r="I15" s="12"/>
      <c r="J15" s="12"/>
      <c r="K15" s="13"/>
    </row>
    <row r="16" spans="1:12" ht="43.2" x14ac:dyDescent="0.3">
      <c r="A16" s="18" t="s">
        <v>16</v>
      </c>
      <c r="B16" s="19" t="s">
        <v>3</v>
      </c>
      <c r="C16" s="20" t="s">
        <v>2</v>
      </c>
      <c r="D16" s="21" t="s">
        <v>9</v>
      </c>
      <c r="E16" s="22" t="s">
        <v>7</v>
      </c>
      <c r="F16" s="21" t="s">
        <v>8</v>
      </c>
      <c r="G16" s="23" t="s">
        <v>15</v>
      </c>
      <c r="H16" s="37" t="s">
        <v>4</v>
      </c>
      <c r="I16" s="20" t="s">
        <v>12</v>
      </c>
      <c r="J16" s="20" t="s">
        <v>10</v>
      </c>
      <c r="K16" s="20" t="s">
        <v>6</v>
      </c>
      <c r="L16" s="24" t="s">
        <v>23</v>
      </c>
    </row>
    <row r="17" spans="1:12" x14ac:dyDescent="0.3">
      <c r="A17" s="55">
        <v>3</v>
      </c>
      <c r="B17" s="25">
        <v>5</v>
      </c>
      <c r="C17" s="26" t="s">
        <v>21</v>
      </c>
      <c r="D17" s="27">
        <v>5562190.29</v>
      </c>
      <c r="E17" s="28" t="e">
        <f>D17*100%/D30</f>
        <v>#DIV/0!</v>
      </c>
      <c r="F17" s="29" t="e">
        <f>E17*3000000</f>
        <v>#DIV/0!</v>
      </c>
      <c r="G17" s="32">
        <v>150515</v>
      </c>
      <c r="H17" s="34">
        <v>1</v>
      </c>
      <c r="I17" s="30">
        <v>0.35020000000000001</v>
      </c>
      <c r="J17" s="31">
        <v>1</v>
      </c>
      <c r="K17" s="43">
        <f>J17-J17*I17</f>
        <v>0.64979999999999993</v>
      </c>
      <c r="L17" s="46">
        <v>1</v>
      </c>
    </row>
    <row r="18" spans="1:12" ht="28.8" x14ac:dyDescent="0.3">
      <c r="A18" s="55"/>
      <c r="B18" s="25">
        <v>6</v>
      </c>
      <c r="C18" s="26" t="s">
        <v>22</v>
      </c>
      <c r="D18" s="27"/>
      <c r="E18" s="28"/>
      <c r="F18" s="29"/>
      <c r="G18" s="32">
        <v>150515</v>
      </c>
      <c r="H18" s="34">
        <v>29400</v>
      </c>
      <c r="I18" s="30">
        <v>0</v>
      </c>
      <c r="J18" s="31">
        <v>1</v>
      </c>
      <c r="K18" s="44">
        <f>H18</f>
        <v>29400</v>
      </c>
      <c r="L18" s="46">
        <v>29400</v>
      </c>
    </row>
    <row r="19" spans="1:12" ht="15" thickBot="1" x14ac:dyDescent="0.35">
      <c r="A19" s="56"/>
      <c r="B19" s="54" t="s">
        <v>14</v>
      </c>
      <c r="C19" s="54"/>
      <c r="D19" s="54"/>
      <c r="E19" s="54"/>
      <c r="F19" s="54"/>
      <c r="G19" s="54"/>
      <c r="H19" s="54"/>
      <c r="I19" s="54"/>
      <c r="J19" s="54"/>
      <c r="K19" s="45">
        <f>K18+K17</f>
        <v>29400.649799999999</v>
      </c>
      <c r="L19" s="47">
        <v>29401</v>
      </c>
    </row>
    <row r="20" spans="1:12" x14ac:dyDescent="0.3">
      <c r="A20" s="8"/>
      <c r="B20" s="11"/>
      <c r="C20" s="11"/>
      <c r="D20" s="11"/>
      <c r="E20" s="11"/>
      <c r="F20" s="11"/>
      <c r="G20" s="11"/>
      <c r="H20" s="39"/>
      <c r="I20" s="11"/>
      <c r="J20" s="11"/>
      <c r="K20" s="10"/>
    </row>
  </sheetData>
  <mergeCells count="9">
    <mergeCell ref="A12:A14"/>
    <mergeCell ref="A17:A19"/>
    <mergeCell ref="B14:J14"/>
    <mergeCell ref="B19:J19"/>
    <mergeCell ref="B1:K1"/>
    <mergeCell ref="B2:K2"/>
    <mergeCell ref="B4:K4"/>
    <mergeCell ref="B9:J9"/>
    <mergeCell ref="A7:A9"/>
  </mergeCells>
  <pageMargins left="0.51181102362204722" right="0.51181102362204722" top="0.86614173228346458" bottom="0.78740157480314965" header="0.31496062992125984" footer="0.31496062992125984"/>
  <pageSetup paperSize="9" scale="94" orientation="landscape" r:id="rId1"/>
  <headerFooter>
    <oddHeader>&amp;L&amp;G&amp;CProcesso 23069.165084/2023-31
PE 71/2023&amp;R&amp;G</oddHeader>
    <oddFooter>&amp;L&amp;"-,Itálico"&amp;10&amp;F&amp;C&amp;"-,Itálico"&amp;10&amp;D&amp;R&amp;P/&amp;N</oddFooter>
  </headerFooter>
  <rowBreaks count="1" manualBreakCount="1">
    <brk id="19" max="11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 II</vt:lpstr>
      <vt:lpstr>'Anexo II'!Area_de_impressao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2023-08-11T02:32:05Z</cp:lastPrinted>
  <dcterms:created xsi:type="dcterms:W3CDTF">2021-01-25T02:08:37Z</dcterms:created>
  <dcterms:modified xsi:type="dcterms:W3CDTF">2023-08-11T17:26:18Z</dcterms:modified>
</cp:coreProperties>
</file>