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E:\HOME OFFICE\A.PE 2023\PE 62.2023 - Materiais de Manutenção Predial\Edital e Anexos PE 62.2023 - Materiais de Manutenção Predial - NLLC - 14.133\"/>
    </mc:Choice>
  </mc:AlternateContent>
  <xr:revisionPtr revIDLastSave="0" documentId="13_ncr:1_{61D13DF3-3451-4A89-B389-4FE46F089160}" xr6:coauthVersionLast="47" xr6:coauthVersionMax="47" xr10:uidLastSave="{00000000-0000-0000-0000-000000000000}"/>
  <bookViews>
    <workbookView xWindow="-120" yWindow="-120" windowWidth="15600" windowHeight="11160" xr2:uid="{00000000-000D-0000-FFFF-FFFF00000000}"/>
  </bookViews>
  <sheets>
    <sheet name="Anexo II" sheetId="1" r:id="rId1"/>
  </sheets>
  <definedNames>
    <definedName name="_xlnm.Print_Area" localSheetId="0">'Anexo II'!$A$1:$L$35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5" i="1" l="1"/>
  <c r="L14" i="1"/>
  <c r="L9" i="1"/>
  <c r="L34" i="1"/>
  <c r="L29" i="1"/>
  <c r="L24" i="1"/>
  <c r="L19" i="1"/>
  <c r="K22" i="1" l="1"/>
  <c r="H35" i="1"/>
  <c r="K32" i="1"/>
  <c r="K27" i="1"/>
  <c r="K17" i="1"/>
  <c r="K12" i="1"/>
  <c r="K7" i="1"/>
  <c r="D35" i="1"/>
  <c r="E12" i="1" s="1"/>
  <c r="F12" i="1" s="1"/>
  <c r="E7" i="1" l="1"/>
  <c r="F7" i="1" s="1"/>
  <c r="E22" i="1"/>
  <c r="F22" i="1" s="1"/>
  <c r="E17" i="1"/>
  <c r="F17" i="1" s="1"/>
  <c r="E27" i="1"/>
  <c r="F27" i="1" s="1"/>
  <c r="E32" i="1"/>
  <c r="F32" i="1" s="1"/>
  <c r="F35" i="1" l="1"/>
  <c r="E35" i="1"/>
</calcChain>
</file>

<file path=xl/sharedStrings.xml><?xml version="1.0" encoding="utf-8"?>
<sst xmlns="http://schemas.openxmlformats.org/spreadsheetml/2006/main" count="100" uniqueCount="35">
  <si>
    <t>PRÓ-REITORIA DE ADMINISTRAÇÃO</t>
  </si>
  <si>
    <t>COORDENAÇÃO DE CONTRATOS</t>
  </si>
  <si>
    <t>DESCRIÇÃO</t>
  </si>
  <si>
    <t>ITEM</t>
  </si>
  <si>
    <t>TOTAL A SER LICITADO</t>
  </si>
  <si>
    <t>Anexo II - Relação dos Grupos de itens a serem contratados</t>
  </si>
  <si>
    <t>VALOR TOTAL</t>
  </si>
  <si>
    <t>VALOR MÁXIMO TOTAL</t>
  </si>
  <si>
    <t>Percentual de Planejamentos por Grupo</t>
  </si>
  <si>
    <t>Disponibilizado verba 3 milhões</t>
  </si>
  <si>
    <t>PGC UFF 2023</t>
  </si>
  <si>
    <t>VALOR UNITÁRIO (R$)</t>
  </si>
  <si>
    <t>VALOR TOTAL LOTE 1</t>
  </si>
  <si>
    <t>PERCENTUAL DE DESCONTO MÍNIMO (%)</t>
  </si>
  <si>
    <t>Percentual de Desconto ofertado para Materiais Elétricos e materiais para infraestrutura de rede (baseados na Tabela SINAPI-RJ)</t>
  </si>
  <si>
    <r>
      <t xml:space="preserve">Repasse de Materiais Elétricos e materiais para infraestrutura de rede abrangendo: iluminação, quadros de distribuição, tomadas, canaletas, eletrodutos, conduítes corrugados, interruptores, caixas de distribuição, disjuntores, cabos, conduites, abraçadeiras, porcas, grampos de ancoragem, eletrocalhas, materiais de comando e demais acessórios, complementos e afins </t>
    </r>
    <r>
      <rPr>
        <b/>
        <sz val="11"/>
        <color theme="4" tint="-0.249977111117893"/>
        <rFont val="Calibri"/>
        <family val="2"/>
        <scheme val="minor"/>
      </rPr>
      <t>(NÃO É OBJETO DE LANCES)</t>
    </r>
  </si>
  <si>
    <t>VALOR TOTAL LOTE 2</t>
  </si>
  <si>
    <t>VALOR TOTAL LOTE 3</t>
  </si>
  <si>
    <t>VALOR TOTAL LOTE 4</t>
  </si>
  <si>
    <t>VALOR TOTAL LOTE 5</t>
  </si>
  <si>
    <t>VALOR TOTAL LOTE 6</t>
  </si>
  <si>
    <t>Percentual de Desconto ofertado para  Materiais de Pintura (baseados na Tabela SINAPI-RJ)</t>
  </si>
  <si>
    <t>Percentual de Desconto ofertado para Materiais Hidrossanitários (baseados na Tabela SINAPI-RJ)</t>
  </si>
  <si>
    <t>Percentual de Desconto ofertado para Materiais para instalação e manutenção de equipamentos de refrigeração (baseados na Tabela SINAPI-RN)</t>
  </si>
  <si>
    <t>Percentual de Desconto ofertado para Ferramentas Manuais, lubrificantes, materiais de sinalização e EPIs para manutenção(baseados na Tabela SINAPI-RJ)</t>
  </si>
  <si>
    <t>Percentual de Desconto ofertado para Materiais diversos para manutenção predia(baseados na Tabela SINAPI-RJ)</t>
  </si>
  <si>
    <t>CATMAT</t>
  </si>
  <si>
    <t>LOTE</t>
  </si>
  <si>
    <r>
      <t xml:space="preserve">Repasse de Materiais de Pintura abrangendo: tintas, massas, texturas, cal, impermeabilizantes, solventes e removedores, fundos e seladores, vernizes, zarcão e primer epoxi, silicones, adesivos e colas, pincéis e rolos, lixas, mantas asfálticas, aditivos impermeabilizantes, impermeabilizantes flexíveis, primer, selantes e demais acessórios, complementos e afins. </t>
    </r>
    <r>
      <rPr>
        <b/>
        <sz val="11"/>
        <color theme="1"/>
        <rFont val="Calibri"/>
        <family val="2"/>
        <scheme val="minor"/>
      </rPr>
      <t>(NÃO É OBJETO DE LANCES)</t>
    </r>
  </si>
  <si>
    <r>
      <t>Repasse de Materiais Hidrossanitários abrangendo: tubos e conexões, louças, aparelhos e metais, caixas e ralos, registros e válvulas, torneiras, mangueiras, chuveiros, reservatórios, calhas metálicas e plásticas, barras de apoio e acessibilidade, adaptadores,  e demais acessórios, complementos e afins</t>
    </r>
    <r>
      <rPr>
        <b/>
        <sz val="11"/>
        <color theme="4" tint="-0.249977111117893"/>
        <rFont val="Calibri"/>
        <family val="2"/>
        <scheme val="minor"/>
      </rPr>
      <t xml:space="preserve"> (NÃO É OBJETO DE LANCES) </t>
    </r>
  </si>
  <si>
    <r>
      <t xml:space="preserve">Repasse de Materiais para instalação e manutenção de equipamentos de refrigeração abrangendo: tubos de cobre, isolantes térmicos, gás refrigerante, capacitores, compressores, filtros, demais acessórios e afins </t>
    </r>
    <r>
      <rPr>
        <b/>
        <sz val="11"/>
        <color theme="1"/>
        <rFont val="Calibri"/>
        <family val="2"/>
        <scheme val="minor"/>
      </rPr>
      <t>(NÃO É OBJETO DE LANCES)</t>
    </r>
  </si>
  <si>
    <r>
      <t xml:space="preserve">Repasse de Ferramentas Manuais, lubrificantes, materiais de sinalização e EPIs para manutenção, abrangendo: alicates, aparelho para corte e solda, brocas, chaves, serras, telas de proteção e lonas, e demais ferramentas manuais, lubrificantes, querosene, óleos de corte, cones, fitas e placas de sinalização, luvas isolantes, luvas de proteção térmica, luvas de segurança, capacetes, óculos de segurança, protetor auricular, cinturão, calçados de segurança, máscara de solda, protetor facial, colete, talabarte, trava-quedas, conjunto anti-chamas, acessórios, complementos e afins. </t>
    </r>
    <r>
      <rPr>
        <b/>
        <sz val="11"/>
        <color theme="4" tint="-0.249977111117893"/>
        <rFont val="Calibri"/>
        <family val="2"/>
        <scheme val="minor"/>
      </rPr>
      <t>(NÃO É OBJETO DE LANCES)</t>
    </r>
  </si>
  <si>
    <r>
      <t xml:space="preserve">Repasse de Materiais diversos para manutenção predial: madeiras, compensados, barrotes, caibros, linhas, ripas, tábuas, pregos e demais acessórios e telhas cerâmicas, de fibrocimento, de fibra de vidro, de policarbonato ou de alumínio, chapas de aços, telhas de aço, discos de corte, parafusos, buchas, cimento, argamassa, gesso, areia, brita, aditivos, blocos cerâmicos, elementos vazados,  vergalhões, telas, arames, pré-moldados de concreto, blocos estruturais, adesivo estrutural, resina expoxi, grautes, paralelepípedos, piso intertravado, piso tátil de concreto, pisos cerâmicos, porcelanatos, piso tátil de borracha, argamassa colante, rejunte, forro mineral ou de gesso, mármores, granitos, rufos pré-moldados, massa plástica, drywall, portas e janelas em madeira, alumínio ou aço, grades e portões, caixa de porta, alizar, fechaduras e cadeados, mola hidráulica, puxador, vidros, espelhos e demais acessórios, complementos e afins </t>
    </r>
    <r>
      <rPr>
        <b/>
        <sz val="11"/>
        <color theme="1"/>
        <rFont val="Calibri"/>
        <family val="2"/>
        <scheme val="minor"/>
      </rPr>
      <t>(NÃO É OBJETO DE LANCES)</t>
    </r>
  </si>
  <si>
    <t>VALOR PARA SER LANÇADO NO SISTEMA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</si>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</sst>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 #,##0.00_-;\-&quot;R$&quot;\ * #,##0.00_-;_-&quot;R$&quot;\ * &quot;-&quot;??_-;_-@_-"/>
    <numFmt numFmtId="43" formatCode="_-* #,##0.00_-;\-* #,##0.00_-;_-* &quot;-&quot;??_-;_-@_-"/>
    <numFmt numFmtId="164" formatCode="&quot;R$&quot;\ #,##0.00"/>
    <numFmt numFmtId="165" formatCode="&quot;R$&quot;\ #,##0.0000"/>
    <numFmt numFmtId="166" formatCode="_-&quot;R$&quot;\ * #,##0.0000_-;\-&quot;R$&quot;\ * #,##0.0000_-;_-&quot;R$&quot;\ * &quot;-&quot;??_-;_-@_-"/>
    <numFmt numFmtId="167" formatCode="_-&quot;R$&quot;\ * #,##0_-;\-&quot;R$&quot;\ * #,##0_-;_-&quot;R$&quot;\ * &quot;-&quot;??_-;_-@_-"/>
  </numFmts>
  <fonts count="10" x14ac:knownFonts="1">
    <font>
      <sz val="11"/>
      <color theme="1"/>
      <name val="Calibri"/>
      <family val="2"/>
      <scheme val="minor"/>
    </font>
    <font>
      <b/>
      <sz val="14"/>
      <color theme="1"/>
      <name val="Calibri"/>
      <family val="2"/>
      <scheme val="minor"/>
    </font>
    <font>
      <sz val="10"/>
      <name val="Arial"/>
      <family val="2"/>
    </font>
    <font>
      <sz val="11"/>
      <color theme="1"/>
      <name val="Calibri"/>
      <family val="2"/>
      <scheme val="minor"/>
    </font>
    <font>
      <b/>
      <sz val="11"/>
      <color theme="1"/>
      <name val="Calibri"/>
      <family val="2"/>
      <scheme val="minor"/>
    </font>
    <font>
      <sz val="9"/>
      <name val="Verdana"/>
      <family val="2"/>
    </font>
    <font>
      <sz val="11"/>
      <color theme="1"/>
      <name val="Arial"/>
      <family val="2"/>
    </font>
    <font>
      <b/>
      <sz val="11"/>
      <name val="Calibri"/>
      <family val="2"/>
      <scheme val="minor"/>
    </font>
    <font>
      <b/>
      <sz val="11"/>
      <color rgb="FFFF0000"/>
      <name val="Calibri"/>
      <family val="2"/>
      <scheme val="minor"/>
    </font>
    <font>
      <b/>
      <sz val="11"/>
      <color theme="4" tint="-0.249977111117893"/>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5"/>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9">
    <xf numFmtId="0" fontId="0" fillId="0" borderId="0"/>
    <xf numFmtId="0" fontId="2" fillId="0" borderId="0"/>
    <xf numFmtId="9" fontId="5" fillId="0" borderId="0" applyFont="0" applyFill="0" applyBorder="0" applyAlignment="0" applyProtection="0"/>
    <xf numFmtId="0" fontId="6" fillId="0" borderId="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3" borderId="0" applyNumberFormat="0" applyBorder="0" applyAlignment="0" applyProtection="0"/>
  </cellStyleXfs>
  <cellXfs count="76">
    <xf numFmtId="0" fontId="0" fillId="0" borderId="0" xfId="0"/>
    <xf numFmtId="0" fontId="0" fillId="4" borderId="0" xfId="0" applyFill="1" applyAlignment="1">
      <alignment vertical="center"/>
    </xf>
    <xf numFmtId="0" fontId="0" fillId="4" borderId="0" xfId="0" applyFill="1"/>
    <xf numFmtId="0" fontId="1" fillId="4" borderId="0" xfId="0" applyFont="1" applyFill="1" applyAlignment="1">
      <alignment horizontal="center"/>
    </xf>
    <xf numFmtId="0" fontId="1" fillId="4" borderId="0" xfId="0" applyFont="1" applyFill="1" applyAlignment="1">
      <alignment horizontal="center" vertical="center"/>
    </xf>
    <xf numFmtId="0" fontId="1" fillId="4" borderId="0" xfId="0" applyFont="1" applyFill="1" applyAlignment="1">
      <alignment horizontal="left" vertical="center" wrapText="1"/>
    </xf>
    <xf numFmtId="0" fontId="1" fillId="4" borderId="0" xfId="0" applyFont="1" applyFill="1"/>
    <xf numFmtId="0" fontId="0" fillId="4" borderId="0" xfId="0" applyFill="1" applyAlignment="1">
      <alignment horizontal="center" vertical="center"/>
    </xf>
    <xf numFmtId="0" fontId="4" fillId="4" borderId="0" xfId="0" applyFont="1" applyFill="1" applyAlignment="1">
      <alignment horizontal="center" vertical="center"/>
    </xf>
    <xf numFmtId="0" fontId="0" fillId="4" borderId="0" xfId="0" applyFill="1" applyAlignment="1">
      <alignment horizontal="left" vertical="center" wrapText="1"/>
    </xf>
    <xf numFmtId="166" fontId="8" fillId="4" borderId="0" xfId="0" applyNumberFormat="1" applyFont="1" applyFill="1" applyAlignment="1">
      <alignment horizontal="center" vertical="center"/>
    </xf>
    <xf numFmtId="0" fontId="8" fillId="4" borderId="0" xfId="0" applyFont="1" applyFill="1" applyAlignment="1">
      <alignment horizontal="center" vertical="center"/>
    </xf>
    <xf numFmtId="0" fontId="3" fillId="4" borderId="0" xfId="8" applyFill="1" applyBorder="1" applyAlignment="1">
      <alignment horizontal="center" vertical="center"/>
    </xf>
    <xf numFmtId="166" fontId="4" fillId="4" borderId="0" xfId="8" applyNumberFormat="1" applyFont="1" applyFill="1" applyBorder="1" applyAlignment="1">
      <alignment horizontal="center" vertical="center"/>
    </xf>
    <xf numFmtId="0" fontId="4" fillId="4" borderId="0" xfId="8" applyFont="1" applyFill="1" applyBorder="1" applyAlignment="1">
      <alignment horizontal="center" vertical="center"/>
    </xf>
    <xf numFmtId="44" fontId="4" fillId="4" borderId="0" xfId="0" applyNumberFormat="1" applyFont="1" applyFill="1"/>
    <xf numFmtId="0" fontId="4" fillId="4" borderId="0" xfId="0" applyFont="1" applyFill="1"/>
    <xf numFmtId="44" fontId="4" fillId="4" borderId="0" xfId="0" applyNumberFormat="1" applyFont="1" applyFill="1" applyAlignment="1">
      <alignment horizontal="center" vertical="center"/>
    </xf>
    <xf numFmtId="0" fontId="3" fillId="4" borderId="1" xfId="8" applyFill="1" applyBorder="1" applyAlignment="1">
      <alignment horizontal="center" vertical="center"/>
    </xf>
    <xf numFmtId="0" fontId="3" fillId="4" borderId="1" xfId="8" applyFill="1" applyBorder="1" applyAlignment="1">
      <alignment horizontal="left" vertical="center" wrapText="1"/>
    </xf>
    <xf numFmtId="44" fontId="3" fillId="4" borderId="1" xfId="8" applyNumberFormat="1" applyFill="1" applyBorder="1" applyAlignment="1">
      <alignment horizontal="center" vertical="center"/>
    </xf>
    <xf numFmtId="10" fontId="3" fillId="4" borderId="1" xfId="8" applyNumberFormat="1" applyFill="1" applyBorder="1" applyAlignment="1">
      <alignment horizontal="left" vertical="center" wrapText="1"/>
    </xf>
    <xf numFmtId="44" fontId="3" fillId="4" borderId="1" xfId="8" applyNumberFormat="1" applyFill="1" applyBorder="1" applyAlignment="1">
      <alignment horizontal="left" vertical="center" wrapText="1"/>
    </xf>
    <xf numFmtId="0" fontId="3" fillId="4" borderId="1" xfId="8" applyNumberFormat="1" applyFill="1" applyBorder="1" applyAlignment="1">
      <alignment horizontal="left" vertical="center" wrapText="1"/>
    </xf>
    <xf numFmtId="10" fontId="3" fillId="4" borderId="1" xfId="8" applyNumberFormat="1" applyFill="1" applyBorder="1" applyAlignment="1">
      <alignment horizontal="center" vertical="center"/>
    </xf>
    <xf numFmtId="164" fontId="3" fillId="4" borderId="1" xfId="8" applyNumberFormat="1" applyFill="1" applyBorder="1" applyAlignment="1">
      <alignment horizontal="center" vertical="center"/>
    </xf>
    <xf numFmtId="0" fontId="0" fillId="4" borderId="1" xfId="8" applyFont="1" applyFill="1" applyBorder="1" applyAlignment="1">
      <alignment horizontal="left" vertical="center" wrapText="1"/>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44" fontId="4" fillId="2" borderId="2" xfId="4" applyFont="1" applyFill="1" applyBorder="1" applyAlignment="1">
      <alignment horizontal="center" vertical="center" wrapText="1"/>
    </xf>
    <xf numFmtId="44" fontId="7" fillId="2" borderId="2" xfId="4" applyFont="1" applyFill="1" applyBorder="1" applyAlignment="1">
      <alignment horizontal="center" vertical="center" wrapText="1"/>
    </xf>
    <xf numFmtId="0" fontId="4" fillId="2" borderId="2" xfId="4"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165" fontId="3" fillId="4" borderId="4" xfId="8" applyNumberFormat="1" applyFill="1" applyBorder="1" applyAlignment="1">
      <alignment horizontal="center" vertical="center"/>
    </xf>
    <xf numFmtId="44" fontId="3" fillId="4" borderId="4" xfId="8" applyNumberFormat="1" applyFill="1" applyBorder="1" applyAlignment="1">
      <alignment horizontal="center" vertical="center"/>
    </xf>
    <xf numFmtId="166" fontId="4" fillId="4" borderId="5" xfId="8" applyNumberFormat="1" applyFont="1"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left" vertical="center" wrapText="1"/>
    </xf>
    <xf numFmtId="44" fontId="0" fillId="4" borderId="1" xfId="5" applyFont="1" applyFill="1" applyBorder="1" applyAlignment="1">
      <alignment horizontal="center" vertical="center"/>
    </xf>
    <xf numFmtId="10" fontId="0" fillId="4" borderId="1" xfId="4" applyNumberFormat="1" applyFont="1" applyFill="1" applyBorder="1" applyAlignment="1">
      <alignment horizontal="left" vertical="center" wrapText="1"/>
    </xf>
    <xf numFmtId="44" fontId="0" fillId="4" borderId="1" xfId="4" applyFont="1" applyFill="1" applyBorder="1" applyAlignment="1">
      <alignment horizontal="left" vertical="center" wrapText="1"/>
    </xf>
    <xf numFmtId="0" fontId="0" fillId="4" borderId="1" xfId="4" applyNumberFormat="1" applyFont="1" applyFill="1" applyBorder="1" applyAlignment="1">
      <alignment horizontal="left" vertical="center" wrapText="1"/>
    </xf>
    <xf numFmtId="10" fontId="0" fillId="4" borderId="1" xfId="0" applyNumberFormat="1" applyFill="1" applyBorder="1" applyAlignment="1">
      <alignment horizontal="center" vertical="center"/>
    </xf>
    <xf numFmtId="164" fontId="0" fillId="4" borderId="1" xfId="0" applyNumberFormat="1" applyFill="1" applyBorder="1" applyAlignment="1">
      <alignment horizontal="center" vertical="center"/>
    </xf>
    <xf numFmtId="165" fontId="0" fillId="4" borderId="4" xfId="0" applyNumberFormat="1" applyFill="1" applyBorder="1" applyAlignment="1">
      <alignment horizontal="center" vertical="center"/>
    </xf>
    <xf numFmtId="44" fontId="0" fillId="4" borderId="4" xfId="0" applyNumberFormat="1" applyFill="1" applyBorder="1" applyAlignment="1">
      <alignment horizontal="center" vertical="center"/>
    </xf>
    <xf numFmtId="166" fontId="8" fillId="4" borderId="5" xfId="0" applyNumberFormat="1" applyFont="1" applyFill="1" applyBorder="1" applyAlignment="1">
      <alignment horizontal="center" vertical="center"/>
    </xf>
    <xf numFmtId="0" fontId="0" fillId="4" borderId="1" xfId="4" applyNumberFormat="1" applyFont="1" applyFill="1" applyBorder="1" applyAlignment="1">
      <alignment horizontal="center" vertical="center" wrapText="1"/>
    </xf>
    <xf numFmtId="10" fontId="0" fillId="4" borderId="1" xfId="7" applyNumberFormat="1" applyFont="1" applyFill="1" applyBorder="1" applyAlignment="1">
      <alignment horizontal="center" vertical="center"/>
    </xf>
    <xf numFmtId="1" fontId="0" fillId="4" borderId="1" xfId="6" applyNumberFormat="1" applyFont="1" applyFill="1" applyBorder="1" applyAlignment="1">
      <alignment horizontal="center" vertical="center" wrapText="1"/>
    </xf>
    <xf numFmtId="1" fontId="1" fillId="4" borderId="0" xfId="0" applyNumberFormat="1" applyFont="1" applyFill="1" applyAlignment="1">
      <alignment horizontal="center" vertical="center"/>
    </xf>
    <xf numFmtId="1" fontId="0" fillId="4" borderId="0" xfId="0" applyNumberFormat="1" applyFill="1" applyAlignment="1">
      <alignment horizontal="center" vertical="center"/>
    </xf>
    <xf numFmtId="1" fontId="4" fillId="2" borderId="2" xfId="4" applyNumberFormat="1" applyFont="1" applyFill="1" applyBorder="1" applyAlignment="1">
      <alignment horizontal="center" vertical="center" wrapText="1"/>
    </xf>
    <xf numFmtId="1" fontId="0" fillId="4" borderId="1" xfId="0" applyNumberFormat="1" applyFill="1" applyBorder="1" applyAlignment="1">
      <alignment horizontal="center" vertical="center"/>
    </xf>
    <xf numFmtId="1" fontId="8" fillId="4" borderId="0" xfId="0" applyNumberFormat="1" applyFont="1" applyFill="1" applyAlignment="1">
      <alignment horizontal="center" vertical="center"/>
    </xf>
    <xf numFmtId="1" fontId="3" fillId="4" borderId="1" xfId="8" applyNumberFormat="1" applyFill="1" applyBorder="1" applyAlignment="1">
      <alignment horizontal="center" vertical="center"/>
    </xf>
    <xf numFmtId="1" fontId="3" fillId="4" borderId="1" xfId="8" applyNumberFormat="1" applyFill="1" applyBorder="1" applyAlignment="1">
      <alignment horizontal="center" vertical="center" wrapText="1"/>
    </xf>
    <xf numFmtId="1" fontId="3" fillId="4" borderId="0" xfId="8" applyNumberFormat="1" applyFill="1" applyBorder="1" applyAlignment="1">
      <alignment horizontal="center" vertical="center"/>
    </xf>
    <xf numFmtId="1" fontId="4" fillId="4" borderId="0" xfId="8" applyNumberFormat="1" applyFont="1" applyFill="1" applyBorder="1" applyAlignment="1">
      <alignment horizontal="center" vertical="center"/>
    </xf>
    <xf numFmtId="1" fontId="4" fillId="4" borderId="0" xfId="6" applyNumberFormat="1" applyFont="1" applyFill="1" applyBorder="1" applyAlignment="1">
      <alignment horizontal="center" vertical="center"/>
    </xf>
    <xf numFmtId="167" fontId="0" fillId="4" borderId="4" xfId="0" applyNumberFormat="1" applyFill="1" applyBorder="1" applyAlignment="1">
      <alignment horizontal="center" vertical="center"/>
    </xf>
    <xf numFmtId="165" fontId="0" fillId="4" borderId="0" xfId="0" applyNumberFormat="1" applyFill="1"/>
    <xf numFmtId="164" fontId="0" fillId="4" borderId="4" xfId="0" applyNumberFormat="1" applyFill="1" applyBorder="1" applyAlignment="1">
      <alignment horizontal="center" vertical="center"/>
    </xf>
    <xf numFmtId="166" fontId="8" fillId="4" borderId="5" xfId="8" applyNumberFormat="1" applyFont="1" applyFill="1" applyBorder="1" applyAlignment="1">
      <alignment horizontal="center" vertical="center"/>
    </xf>
    <xf numFmtId="0" fontId="4" fillId="4" borderId="9" xfId="8" applyFont="1" applyFill="1" applyBorder="1" applyAlignment="1">
      <alignment horizontal="center" vertical="center"/>
    </xf>
    <xf numFmtId="0" fontId="4" fillId="4" borderId="0" xfId="0" applyFont="1" applyFill="1" applyAlignment="1">
      <alignment horizontal="center" vertical="center"/>
    </xf>
    <xf numFmtId="0" fontId="1" fillId="4" borderId="0" xfId="0" applyFont="1" applyFill="1" applyAlignment="1">
      <alignment horizontal="center" wrapText="1"/>
    </xf>
    <xf numFmtId="0" fontId="1" fillId="4" borderId="0" xfId="0" applyFont="1" applyFill="1" applyAlignment="1">
      <alignment horizontal="center"/>
    </xf>
    <xf numFmtId="0" fontId="8" fillId="4" borderId="9"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3" fillId="4" borderId="9" xfId="8" applyFill="1" applyBorder="1" applyAlignment="1">
      <alignment horizontal="center" vertical="center"/>
    </xf>
    <xf numFmtId="166" fontId="4" fillId="4" borderId="0" xfId="0" applyNumberFormat="1" applyFont="1" applyFill="1" applyAlignment="1">
      <alignment horizontal="center" vertical="center"/>
    </xf>
  </cellXfs>
  <cellStyles count="9">
    <cellStyle name="20% - Ênfase2" xfId="8" builtinId="34"/>
    <cellStyle name="Moeda 2" xfId="4" xr:uid="{00000000-0005-0000-0000-000001000000}"/>
    <cellStyle name="Moeda 3" xfId="5" xr:uid="{00000000-0005-0000-0000-000002000000}"/>
    <cellStyle name="Normal" xfId="0" builtinId="0"/>
    <cellStyle name="Normal 2" xfId="1" xr:uid="{00000000-0005-0000-0000-000004000000}"/>
    <cellStyle name="Normal 2 2" xfId="3" xr:uid="{00000000-0005-0000-0000-000005000000}"/>
    <cellStyle name="Porcentagem" xfId="7" builtinId="5"/>
    <cellStyle name="Porcentagem 2" xfId="2" xr:uid="{00000000-0005-0000-0000-000007000000}"/>
    <cellStyle name="Vírgula" xfId="6"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5"/>
  <sheetViews>
    <sheetView tabSelected="1" topLeftCell="A30" zoomScale="85" zoomScaleNormal="85" workbookViewId="0">
      <selection activeCell="L36" sqref="L36"/>
    </sheetView>
  </sheetViews>
  <sheetFormatPr defaultRowHeight="15" x14ac:dyDescent="0.25"/>
  <cols>
    <col min="1" max="1" width="5.42578125" style="1" bestFit="1" customWidth="1"/>
    <col min="2" max="2" width="5.42578125" style="7" bestFit="1" customWidth="1"/>
    <col min="3" max="3" width="60.85546875" style="9" customWidth="1"/>
    <col min="4" max="4" width="16.85546875" style="2" hidden="1" customWidth="1"/>
    <col min="5" max="6" width="15.85546875" style="2" hidden="1" customWidth="1"/>
    <col min="7" max="7" width="8.5703125" style="2" bestFit="1" customWidth="1"/>
    <col min="8" max="8" width="11.85546875" style="52" bestFit="1" customWidth="1"/>
    <col min="9" max="9" width="14.140625" style="7" customWidth="1"/>
    <col min="10" max="10" width="14" style="7" bestFit="1" customWidth="1"/>
    <col min="11" max="11" width="15.7109375" style="7" bestFit="1" customWidth="1"/>
    <col min="12" max="12" width="18.140625" style="2" bestFit="1" customWidth="1"/>
    <col min="13" max="16384" width="9.140625" style="2"/>
  </cols>
  <sheetData>
    <row r="1" spans="1:13" ht="18.75" x14ac:dyDescent="0.3">
      <c r="B1" s="67" t="s">
        <v>0</v>
      </c>
      <c r="C1" s="67"/>
      <c r="D1" s="67"/>
      <c r="E1" s="67"/>
      <c r="F1" s="67"/>
      <c r="G1" s="67"/>
      <c r="H1" s="67"/>
      <c r="I1" s="67"/>
      <c r="J1" s="67"/>
      <c r="K1" s="67"/>
    </row>
    <row r="2" spans="1:13" ht="18.75" x14ac:dyDescent="0.3">
      <c r="B2" s="68" t="s">
        <v>1</v>
      </c>
      <c r="C2" s="68"/>
      <c r="D2" s="68"/>
      <c r="E2" s="68"/>
      <c r="F2" s="68"/>
      <c r="G2" s="68"/>
      <c r="H2" s="68"/>
      <c r="I2" s="68"/>
      <c r="J2" s="68"/>
      <c r="K2" s="68"/>
    </row>
    <row r="3" spans="1:13" ht="18.75" x14ac:dyDescent="0.3">
      <c r="B3" s="3"/>
      <c r="C3" s="3"/>
      <c r="D3" s="3"/>
      <c r="E3" s="3"/>
      <c r="F3" s="3"/>
      <c r="G3" s="3"/>
      <c r="H3" s="51"/>
      <c r="I3" s="4"/>
      <c r="J3" s="4"/>
      <c r="K3" s="4"/>
    </row>
    <row r="4" spans="1:13" ht="18.75" x14ac:dyDescent="0.3">
      <c r="B4" s="68" t="s">
        <v>5</v>
      </c>
      <c r="C4" s="68"/>
      <c r="D4" s="68"/>
      <c r="E4" s="68"/>
      <c r="F4" s="68"/>
      <c r="G4" s="68"/>
      <c r="H4" s="68"/>
      <c r="I4" s="68"/>
      <c r="J4" s="68"/>
      <c r="K4" s="68"/>
    </row>
    <row r="5" spans="1:13" ht="19.5" thickBot="1" x14ac:dyDescent="0.35">
      <c r="B5" s="4"/>
      <c r="C5" s="5"/>
      <c r="D5" s="6"/>
      <c r="E5" s="6"/>
    </row>
    <row r="6" spans="1:13" ht="45" x14ac:dyDescent="0.25">
      <c r="A6" s="27" t="s">
        <v>27</v>
      </c>
      <c r="B6" s="28" t="s">
        <v>3</v>
      </c>
      <c r="C6" s="29" t="s">
        <v>2</v>
      </c>
      <c r="D6" s="30" t="s">
        <v>10</v>
      </c>
      <c r="E6" s="31" t="s">
        <v>8</v>
      </c>
      <c r="F6" s="30" t="s">
        <v>9</v>
      </c>
      <c r="G6" s="32" t="s">
        <v>26</v>
      </c>
      <c r="H6" s="53" t="s">
        <v>4</v>
      </c>
      <c r="I6" s="29" t="s">
        <v>13</v>
      </c>
      <c r="J6" s="29" t="s">
        <v>11</v>
      </c>
      <c r="K6" s="33" t="s">
        <v>7</v>
      </c>
      <c r="L6" s="33" t="s">
        <v>33</v>
      </c>
    </row>
    <row r="7" spans="1:13" ht="45" x14ac:dyDescent="0.25">
      <c r="A7" s="70">
        <v>1</v>
      </c>
      <c r="B7" s="37">
        <v>1</v>
      </c>
      <c r="C7" s="38" t="s">
        <v>14</v>
      </c>
      <c r="D7" s="39">
        <v>5562190.29</v>
      </c>
      <c r="E7" s="40">
        <f>D7*100%/D35</f>
        <v>0.42328814080981364</v>
      </c>
      <c r="F7" s="41">
        <f>E7*3000000</f>
        <v>1269864.422429441</v>
      </c>
      <c r="G7" s="48">
        <v>602245</v>
      </c>
      <c r="H7" s="54">
        <v>1</v>
      </c>
      <c r="I7" s="49">
        <v>4.2700000000000002E-2</v>
      </c>
      <c r="J7" s="44">
        <v>1</v>
      </c>
      <c r="K7" s="45">
        <f>J7-J7*I7</f>
        <v>0.95730000000000004</v>
      </c>
      <c r="L7" s="63">
        <v>1</v>
      </c>
      <c r="M7" s="62"/>
    </row>
    <row r="8" spans="1:13" ht="105" x14ac:dyDescent="0.25">
      <c r="A8" s="70"/>
      <c r="B8" s="37">
        <v>2</v>
      </c>
      <c r="C8" s="38" t="s">
        <v>15</v>
      </c>
      <c r="D8" s="39"/>
      <c r="E8" s="40"/>
      <c r="F8" s="41"/>
      <c r="G8" s="48">
        <v>602245</v>
      </c>
      <c r="H8" s="50">
        <v>681404</v>
      </c>
      <c r="I8" s="43">
        <v>0</v>
      </c>
      <c r="J8" s="44">
        <v>1</v>
      </c>
      <c r="K8" s="61" t="s">
        <v>34</v>
      </c>
      <c r="L8" s="61">
        <v>681404</v>
      </c>
    </row>
    <row r="9" spans="1:13" ht="15.75" thickBot="1" x14ac:dyDescent="0.3">
      <c r="A9" s="71"/>
      <c r="B9" s="69" t="s">
        <v>12</v>
      </c>
      <c r="C9" s="69"/>
      <c r="D9" s="69"/>
      <c r="E9" s="69"/>
      <c r="F9" s="69"/>
      <c r="G9" s="69"/>
      <c r="H9" s="69"/>
      <c r="I9" s="69"/>
      <c r="J9" s="69"/>
      <c r="K9" s="47"/>
      <c r="L9" s="47">
        <f>SUM(L7:L8)</f>
        <v>681405</v>
      </c>
    </row>
    <row r="10" spans="1:13" ht="15.75" thickBot="1" x14ac:dyDescent="0.3">
      <c r="A10" s="8"/>
      <c r="B10" s="11"/>
      <c r="C10" s="11"/>
      <c r="D10" s="11"/>
      <c r="E10" s="11"/>
      <c r="F10" s="11"/>
      <c r="G10" s="11"/>
      <c r="H10" s="55"/>
      <c r="I10" s="11"/>
      <c r="J10" s="11"/>
      <c r="K10" s="10"/>
    </row>
    <row r="11" spans="1:13" ht="45" x14ac:dyDescent="0.25">
      <c r="A11" s="27" t="s">
        <v>27</v>
      </c>
      <c r="B11" s="28" t="s">
        <v>3</v>
      </c>
      <c r="C11" s="29" t="s">
        <v>2</v>
      </c>
      <c r="D11" s="30" t="s">
        <v>10</v>
      </c>
      <c r="E11" s="31" t="s">
        <v>8</v>
      </c>
      <c r="F11" s="30" t="s">
        <v>9</v>
      </c>
      <c r="G11" s="32" t="s">
        <v>26</v>
      </c>
      <c r="H11" s="53" t="s">
        <v>4</v>
      </c>
      <c r="I11" s="29" t="s">
        <v>13</v>
      </c>
      <c r="J11" s="29" t="s">
        <v>11</v>
      </c>
      <c r="K11" s="33" t="s">
        <v>7</v>
      </c>
      <c r="L11" s="33" t="s">
        <v>33</v>
      </c>
    </row>
    <row r="12" spans="1:13" ht="30" x14ac:dyDescent="0.25">
      <c r="A12" s="72">
        <v>2</v>
      </c>
      <c r="B12" s="18">
        <v>3</v>
      </c>
      <c r="C12" s="19" t="s">
        <v>21</v>
      </c>
      <c r="D12" s="20">
        <v>369785.2</v>
      </c>
      <c r="E12" s="21">
        <f>D12*100%/D35</f>
        <v>2.8141016694160081E-2</v>
      </c>
      <c r="F12" s="22">
        <f t="shared" ref="F12:F32" si="0">E12*3000000</f>
        <v>84423.050082480244</v>
      </c>
      <c r="G12" s="23">
        <v>485579</v>
      </c>
      <c r="H12" s="56">
        <v>1</v>
      </c>
      <c r="I12" s="24">
        <v>8.1699999999999995E-2</v>
      </c>
      <c r="J12" s="25">
        <v>1</v>
      </c>
      <c r="K12" s="34">
        <f>J12-J12*I12</f>
        <v>0.91830000000000001</v>
      </c>
      <c r="L12" s="63">
        <v>1</v>
      </c>
    </row>
    <row r="13" spans="1:13" ht="105" x14ac:dyDescent="0.25">
      <c r="A13" s="72"/>
      <c r="B13" s="18">
        <v>4</v>
      </c>
      <c r="C13" s="26" t="s">
        <v>28</v>
      </c>
      <c r="D13" s="20"/>
      <c r="E13" s="21"/>
      <c r="F13" s="22"/>
      <c r="G13" s="23">
        <v>485579</v>
      </c>
      <c r="H13" s="57">
        <v>99340</v>
      </c>
      <c r="I13" s="24">
        <v>0</v>
      </c>
      <c r="J13" s="25">
        <v>1</v>
      </c>
      <c r="K13" s="35" t="s">
        <v>34</v>
      </c>
      <c r="L13" s="61">
        <v>99340</v>
      </c>
    </row>
    <row r="14" spans="1:13" ht="15.75" thickBot="1" x14ac:dyDescent="0.3">
      <c r="A14" s="73"/>
      <c r="B14" s="65" t="s">
        <v>16</v>
      </c>
      <c r="C14" s="74"/>
      <c r="D14" s="74"/>
      <c r="E14" s="74"/>
      <c r="F14" s="74"/>
      <c r="G14" s="74"/>
      <c r="H14" s="74"/>
      <c r="I14" s="74"/>
      <c r="J14" s="74"/>
      <c r="K14" s="36"/>
      <c r="L14" s="64">
        <f>L13+L12</f>
        <v>99341</v>
      </c>
    </row>
    <row r="15" spans="1:13" ht="15.75" thickBot="1" x14ac:dyDescent="0.3">
      <c r="A15" s="14"/>
      <c r="B15" s="14"/>
      <c r="C15" s="12"/>
      <c r="D15" s="12"/>
      <c r="E15" s="12"/>
      <c r="F15" s="12"/>
      <c r="G15" s="12"/>
      <c r="H15" s="58"/>
      <c r="I15" s="12"/>
      <c r="J15" s="12"/>
      <c r="K15" s="13"/>
    </row>
    <row r="16" spans="1:13" ht="45" x14ac:dyDescent="0.25">
      <c r="A16" s="27" t="s">
        <v>27</v>
      </c>
      <c r="B16" s="28" t="s">
        <v>3</v>
      </c>
      <c r="C16" s="29" t="s">
        <v>2</v>
      </c>
      <c r="D16" s="30" t="s">
        <v>10</v>
      </c>
      <c r="E16" s="31" t="s">
        <v>8</v>
      </c>
      <c r="F16" s="30" t="s">
        <v>9</v>
      </c>
      <c r="G16" s="32" t="s">
        <v>26</v>
      </c>
      <c r="H16" s="53" t="s">
        <v>4</v>
      </c>
      <c r="I16" s="29" t="s">
        <v>13</v>
      </c>
      <c r="J16" s="29" t="s">
        <v>11</v>
      </c>
      <c r="K16" s="33" t="s">
        <v>7</v>
      </c>
      <c r="L16" s="33" t="s">
        <v>33</v>
      </c>
    </row>
    <row r="17" spans="1:12" ht="30" x14ac:dyDescent="0.25">
      <c r="A17" s="70">
        <v>3</v>
      </c>
      <c r="B17" s="37">
        <v>5</v>
      </c>
      <c r="C17" s="38" t="s">
        <v>22</v>
      </c>
      <c r="D17" s="39">
        <v>979650.29</v>
      </c>
      <c r="E17" s="40">
        <f>D17*100%/D35</f>
        <v>7.4552348675200539E-2</v>
      </c>
      <c r="F17" s="41">
        <f t="shared" si="0"/>
        <v>223657.04602560162</v>
      </c>
      <c r="G17" s="42">
        <v>600846</v>
      </c>
      <c r="H17" s="50">
        <v>1</v>
      </c>
      <c r="I17" s="43">
        <v>9.8400000000000001E-2</v>
      </c>
      <c r="J17" s="44">
        <v>1</v>
      </c>
      <c r="K17" s="45">
        <f>J17-J17*I17</f>
        <v>0.90159999999999996</v>
      </c>
      <c r="L17" s="63">
        <v>1</v>
      </c>
    </row>
    <row r="18" spans="1:12" ht="90" x14ac:dyDescent="0.25">
      <c r="A18" s="70"/>
      <c r="B18" s="37">
        <v>6</v>
      </c>
      <c r="C18" s="38" t="s">
        <v>29</v>
      </c>
      <c r="D18" s="39"/>
      <c r="E18" s="40"/>
      <c r="F18" s="41"/>
      <c r="G18" s="42">
        <v>600846</v>
      </c>
      <c r="H18" s="50">
        <v>165880</v>
      </c>
      <c r="I18" s="43">
        <v>0</v>
      </c>
      <c r="J18" s="44">
        <v>1</v>
      </c>
      <c r="K18" s="46" t="s">
        <v>34</v>
      </c>
      <c r="L18" s="61">
        <v>165880</v>
      </c>
    </row>
    <row r="19" spans="1:12" ht="15.75" thickBot="1" x14ac:dyDescent="0.3">
      <c r="A19" s="71"/>
      <c r="B19" s="69" t="s">
        <v>17</v>
      </c>
      <c r="C19" s="69"/>
      <c r="D19" s="69"/>
      <c r="E19" s="69"/>
      <c r="F19" s="69"/>
      <c r="G19" s="69"/>
      <c r="H19" s="69"/>
      <c r="I19" s="69"/>
      <c r="J19" s="69"/>
      <c r="K19" s="47"/>
      <c r="L19" s="64">
        <f>L18+L17</f>
        <v>165881</v>
      </c>
    </row>
    <row r="20" spans="1:12" ht="15.75" thickBot="1" x14ac:dyDescent="0.3">
      <c r="A20" s="8"/>
      <c r="B20" s="11"/>
      <c r="C20" s="11"/>
      <c r="D20" s="11"/>
      <c r="E20" s="11"/>
      <c r="F20" s="11"/>
      <c r="G20" s="11"/>
      <c r="H20" s="55"/>
      <c r="I20" s="11"/>
      <c r="J20" s="11"/>
      <c r="K20" s="10"/>
    </row>
    <row r="21" spans="1:12" ht="45" x14ac:dyDescent="0.25">
      <c r="A21" s="27" t="s">
        <v>27</v>
      </c>
      <c r="B21" s="28" t="s">
        <v>3</v>
      </c>
      <c r="C21" s="29" t="s">
        <v>2</v>
      </c>
      <c r="D21" s="30" t="s">
        <v>10</v>
      </c>
      <c r="E21" s="31" t="s">
        <v>8</v>
      </c>
      <c r="F21" s="30" t="s">
        <v>9</v>
      </c>
      <c r="G21" s="32" t="s">
        <v>26</v>
      </c>
      <c r="H21" s="53" t="s">
        <v>4</v>
      </c>
      <c r="I21" s="29" t="s">
        <v>13</v>
      </c>
      <c r="J21" s="29" t="s">
        <v>11</v>
      </c>
      <c r="K21" s="33" t="s">
        <v>7</v>
      </c>
      <c r="L21" s="33" t="s">
        <v>33</v>
      </c>
    </row>
    <row r="22" spans="1:12" ht="45" x14ac:dyDescent="0.25">
      <c r="A22" s="72">
        <v>4</v>
      </c>
      <c r="B22" s="18">
        <v>7</v>
      </c>
      <c r="C22" s="19" t="s">
        <v>23</v>
      </c>
      <c r="D22" s="20">
        <v>3079361.19</v>
      </c>
      <c r="E22" s="21">
        <f>D22*100%/D35</f>
        <v>0.2343424092017167</v>
      </c>
      <c r="F22" s="22">
        <f t="shared" si="0"/>
        <v>703027.22760515008</v>
      </c>
      <c r="G22" s="23">
        <v>602856</v>
      </c>
      <c r="H22" s="57">
        <v>1</v>
      </c>
      <c r="I22" s="24">
        <v>6.8000000000000005E-2</v>
      </c>
      <c r="J22" s="25">
        <v>1</v>
      </c>
      <c r="K22" s="45">
        <f>J22-J22*I22</f>
        <v>0.93199999999999994</v>
      </c>
      <c r="L22" s="63">
        <v>1</v>
      </c>
    </row>
    <row r="23" spans="1:12" ht="60" x14ac:dyDescent="0.25">
      <c r="A23" s="72"/>
      <c r="B23" s="18">
        <v>8</v>
      </c>
      <c r="C23" s="26" t="s">
        <v>30</v>
      </c>
      <c r="D23" s="20"/>
      <c r="E23" s="21"/>
      <c r="F23" s="22"/>
      <c r="G23" s="23">
        <v>602856</v>
      </c>
      <c r="H23" s="57">
        <v>100000</v>
      </c>
      <c r="I23" s="24">
        <v>0</v>
      </c>
      <c r="J23" s="25">
        <v>1</v>
      </c>
      <c r="K23" s="35" t="s">
        <v>34</v>
      </c>
      <c r="L23" s="61">
        <v>100000</v>
      </c>
    </row>
    <row r="24" spans="1:12" ht="15.75" thickBot="1" x14ac:dyDescent="0.3">
      <c r="A24" s="73"/>
      <c r="B24" s="65" t="s">
        <v>18</v>
      </c>
      <c r="C24" s="65"/>
      <c r="D24" s="65"/>
      <c r="E24" s="65"/>
      <c r="F24" s="65"/>
      <c r="G24" s="65"/>
      <c r="H24" s="65"/>
      <c r="I24" s="65"/>
      <c r="J24" s="65"/>
      <c r="K24" s="36"/>
      <c r="L24" s="64">
        <f>L23+L22</f>
        <v>100001</v>
      </c>
    </row>
    <row r="25" spans="1:12" ht="15.75" thickBot="1" x14ac:dyDescent="0.3">
      <c r="A25" s="14"/>
      <c r="B25" s="14"/>
      <c r="C25" s="14"/>
      <c r="D25" s="14"/>
      <c r="E25" s="14"/>
      <c r="F25" s="14"/>
      <c r="G25" s="14"/>
      <c r="H25" s="59"/>
      <c r="I25" s="14"/>
      <c r="J25" s="14"/>
      <c r="K25" s="13"/>
    </row>
    <row r="26" spans="1:12" ht="45" x14ac:dyDescent="0.25">
      <c r="A26" s="27" t="s">
        <v>27</v>
      </c>
      <c r="B26" s="28" t="s">
        <v>3</v>
      </c>
      <c r="C26" s="29" t="s">
        <v>2</v>
      </c>
      <c r="D26" s="30" t="s">
        <v>10</v>
      </c>
      <c r="E26" s="31" t="s">
        <v>8</v>
      </c>
      <c r="F26" s="30" t="s">
        <v>9</v>
      </c>
      <c r="G26" s="32" t="s">
        <v>26</v>
      </c>
      <c r="H26" s="53" t="s">
        <v>4</v>
      </c>
      <c r="I26" s="29" t="s">
        <v>13</v>
      </c>
      <c r="J26" s="29" t="s">
        <v>11</v>
      </c>
      <c r="K26" s="33" t="s">
        <v>7</v>
      </c>
      <c r="L26" s="33" t="s">
        <v>33</v>
      </c>
    </row>
    <row r="27" spans="1:12" ht="45" x14ac:dyDescent="0.25">
      <c r="A27" s="70">
        <v>5</v>
      </c>
      <c r="B27" s="37">
        <v>9</v>
      </c>
      <c r="C27" s="38" t="s">
        <v>24</v>
      </c>
      <c r="D27" s="39">
        <v>117777.145</v>
      </c>
      <c r="E27" s="40">
        <f>D27*100%/D35</f>
        <v>8.9629563423184941E-3</v>
      </c>
      <c r="F27" s="41">
        <f t="shared" si="0"/>
        <v>26888.869026955483</v>
      </c>
      <c r="G27" s="42">
        <v>601900</v>
      </c>
      <c r="H27" s="50">
        <v>1</v>
      </c>
      <c r="I27" s="43">
        <v>6.1400000000000003E-2</v>
      </c>
      <c r="J27" s="44">
        <v>1</v>
      </c>
      <c r="K27" s="45">
        <f>J27-J27*I27</f>
        <v>0.93859999999999999</v>
      </c>
      <c r="L27" s="63">
        <v>1</v>
      </c>
    </row>
    <row r="28" spans="1:12" ht="150" x14ac:dyDescent="0.25">
      <c r="A28" s="70"/>
      <c r="B28" s="37">
        <v>10</v>
      </c>
      <c r="C28" s="38" t="s">
        <v>31</v>
      </c>
      <c r="D28" s="39"/>
      <c r="E28" s="40"/>
      <c r="F28" s="41"/>
      <c r="G28" s="42">
        <v>601900</v>
      </c>
      <c r="H28" s="50">
        <v>63609</v>
      </c>
      <c r="I28" s="43">
        <v>0</v>
      </c>
      <c r="J28" s="44">
        <v>1</v>
      </c>
      <c r="K28" s="46" t="s">
        <v>34</v>
      </c>
      <c r="L28" s="61">
        <v>63609</v>
      </c>
    </row>
    <row r="29" spans="1:12" ht="15.75" thickBot="1" x14ac:dyDescent="0.3">
      <c r="A29" s="71"/>
      <c r="B29" s="69" t="s">
        <v>19</v>
      </c>
      <c r="C29" s="69"/>
      <c r="D29" s="69"/>
      <c r="E29" s="69"/>
      <c r="F29" s="69"/>
      <c r="G29" s="69"/>
      <c r="H29" s="69"/>
      <c r="I29" s="69"/>
      <c r="J29" s="69"/>
      <c r="K29" s="47"/>
      <c r="L29" s="64">
        <f>L28+L27</f>
        <v>63610</v>
      </c>
    </row>
    <row r="30" spans="1:12" ht="15.75" thickBot="1" x14ac:dyDescent="0.3">
      <c r="A30" s="8"/>
      <c r="B30" s="11"/>
      <c r="C30" s="11"/>
      <c r="D30" s="11"/>
      <c r="E30" s="11"/>
      <c r="F30" s="11"/>
      <c r="G30" s="11"/>
      <c r="H30" s="55"/>
      <c r="I30" s="11"/>
      <c r="J30" s="11"/>
      <c r="K30" s="10"/>
    </row>
    <row r="31" spans="1:12" ht="45" x14ac:dyDescent="0.25">
      <c r="A31" s="27" t="s">
        <v>27</v>
      </c>
      <c r="B31" s="28" t="s">
        <v>3</v>
      </c>
      <c r="C31" s="29" t="s">
        <v>2</v>
      </c>
      <c r="D31" s="30" t="s">
        <v>10</v>
      </c>
      <c r="E31" s="31" t="s">
        <v>8</v>
      </c>
      <c r="F31" s="30" t="s">
        <v>9</v>
      </c>
      <c r="G31" s="32" t="s">
        <v>26</v>
      </c>
      <c r="H31" s="53" t="s">
        <v>4</v>
      </c>
      <c r="I31" s="29" t="s">
        <v>13</v>
      </c>
      <c r="J31" s="29" t="s">
        <v>11</v>
      </c>
      <c r="K31" s="33" t="s">
        <v>7</v>
      </c>
      <c r="L31" s="33" t="s">
        <v>33</v>
      </c>
    </row>
    <row r="32" spans="1:12" ht="30" x14ac:dyDescent="0.25">
      <c r="A32" s="72">
        <v>6</v>
      </c>
      <c r="B32" s="18">
        <v>11</v>
      </c>
      <c r="C32" s="19" t="s">
        <v>25</v>
      </c>
      <c r="D32" s="20">
        <v>3031670.86</v>
      </c>
      <c r="E32" s="21">
        <f>D32*100%/D35</f>
        <v>0.23071312827679055</v>
      </c>
      <c r="F32" s="22">
        <f t="shared" si="0"/>
        <v>692139.38483037171</v>
      </c>
      <c r="G32" s="23">
        <v>600788</v>
      </c>
      <c r="H32" s="57">
        <v>1</v>
      </c>
      <c r="I32" s="24">
        <v>5.1700000000000003E-2</v>
      </c>
      <c r="J32" s="25">
        <v>1</v>
      </c>
      <c r="K32" s="34">
        <f>J32-J32*I32</f>
        <v>0.94830000000000003</v>
      </c>
      <c r="L32" s="63">
        <v>1</v>
      </c>
    </row>
    <row r="33" spans="1:12" ht="240" x14ac:dyDescent="0.25">
      <c r="A33" s="72"/>
      <c r="B33" s="18">
        <v>12</v>
      </c>
      <c r="C33" s="26" t="s">
        <v>32</v>
      </c>
      <c r="D33" s="20"/>
      <c r="E33" s="21"/>
      <c r="F33" s="22"/>
      <c r="G33" s="23">
        <v>600788</v>
      </c>
      <c r="H33" s="57">
        <v>389767</v>
      </c>
      <c r="I33" s="24">
        <v>0</v>
      </c>
      <c r="J33" s="25">
        <v>1</v>
      </c>
      <c r="K33" s="35" t="s">
        <v>34</v>
      </c>
      <c r="L33" s="61">
        <v>389767</v>
      </c>
    </row>
    <row r="34" spans="1:12" ht="15.75" thickBot="1" x14ac:dyDescent="0.3">
      <c r="A34" s="73"/>
      <c r="B34" s="65" t="s">
        <v>20</v>
      </c>
      <c r="C34" s="65"/>
      <c r="D34" s="65"/>
      <c r="E34" s="65"/>
      <c r="F34" s="65"/>
      <c r="G34" s="65"/>
      <c r="H34" s="65"/>
      <c r="I34" s="65"/>
      <c r="J34" s="65"/>
      <c r="K34" s="36"/>
      <c r="L34" s="64">
        <f>L33+L32</f>
        <v>389768</v>
      </c>
    </row>
    <row r="35" spans="1:12" x14ac:dyDescent="0.25">
      <c r="A35" s="66" t="s">
        <v>6</v>
      </c>
      <c r="B35" s="66"/>
      <c r="C35" s="66"/>
      <c r="D35" s="15">
        <f>SUM(D7:D32)</f>
        <v>13140434.975</v>
      </c>
      <c r="E35" s="15">
        <f t="shared" ref="E35:F35" si="1">SUM(E7:E32)</f>
        <v>1</v>
      </c>
      <c r="F35" s="15">
        <f t="shared" si="1"/>
        <v>3000000.0000000009</v>
      </c>
      <c r="G35" s="16"/>
      <c r="H35" s="60">
        <f>H33+H28+H23+H18+H13+H8</f>
        <v>1500000</v>
      </c>
      <c r="I35" s="8"/>
      <c r="J35" s="8"/>
      <c r="K35" s="17"/>
      <c r="L35" s="75">
        <f>L34+L29+L24+L19+L14+L9</f>
        <v>1500006</v>
      </c>
    </row>
  </sheetData>
  <mergeCells count="16">
    <mergeCell ref="B24:J24"/>
    <mergeCell ref="A35:C35"/>
    <mergeCell ref="B1:K1"/>
    <mergeCell ref="B2:K2"/>
    <mergeCell ref="B4:K4"/>
    <mergeCell ref="B9:J9"/>
    <mergeCell ref="A7:A9"/>
    <mergeCell ref="A12:A14"/>
    <mergeCell ref="A17:A19"/>
    <mergeCell ref="A22:A24"/>
    <mergeCell ref="A27:A29"/>
    <mergeCell ref="A32:A34"/>
    <mergeCell ref="B14:J14"/>
    <mergeCell ref="B19:J19"/>
    <mergeCell ref="B29:J29"/>
    <mergeCell ref="B34:J34"/>
  </mergeCells>
  <pageMargins left="0.51181102362204722" right="0.51181102362204722" top="0.86614173228346458" bottom="0.78740157480314965" header="0.31496062992125984" footer="0.31496062992125984"/>
  <pageSetup paperSize="9" scale="89" orientation="landscape" r:id="rId1"/>
  <headerFooter>
    <oddHeader>&amp;L&amp;G&amp;CProcesso 23069.162019/2023-54
PE 62/2023
&amp;R&amp;G</oddHeader>
    <oddFooter>&amp;L&amp;"-,Itálico"&amp;10&amp;F&amp;C&amp;"-,Itálico"&amp;10&amp;D&amp;R&amp;P/&amp;N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Anexo II</vt:lpstr>
      <vt:lpstr>'Anexo II'!Area_de_impressao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JoaoPaulo</dc:creator>
  <cp:lastModifiedBy>Sérgio</cp:lastModifiedBy>
  <cp:lastPrinted>2023-06-24T02:18:33Z</cp:lastPrinted>
  <dcterms:created xsi:type="dcterms:W3CDTF">2021-01-25T02:08:37Z</dcterms:created>
  <dcterms:modified xsi:type="dcterms:W3CDTF">2023-08-04T12:55:10Z</dcterms:modified>
</cp:coreProperties>
</file>