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Resumo" sheetId="5" r:id="rId1"/>
    <sheet name="Orçamento" sheetId="2" r:id="rId2"/>
    <sheet name="Cronograma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\s">#N/A</definedName>
    <definedName name="_01" localSheetId="0">#REF!</definedName>
    <definedName name="_01">#REF!</definedName>
    <definedName name="_01_4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>#REF!</definedName>
    <definedName name="_9Excel_BuiltIn_Print_Area_1_1">#REF!</definedName>
    <definedName name="_A99990">'[1]Climatização Prédio DECEA'!#REF!</definedName>
    <definedName name="_A99999">'[1]Climatização Prédio DECEA'!#REF!</definedName>
    <definedName name="_s">#REF!</definedName>
    <definedName name="Á1">#REF!</definedName>
    <definedName name="AAAA">#REF!</definedName>
    <definedName name="ACRES">#REF!</definedName>
    <definedName name="ACRES_4">#REF!</definedName>
    <definedName name="_xlnm.Print_Area" localSheetId="2">Cronograma!$A$1:$AY$47</definedName>
    <definedName name="_xlnm.Print_Area" localSheetId="1">Orçamento!$A$1:$R$66</definedName>
    <definedName name="_xlnm.Print_Area" localSheetId="0">Resumo!$A$1:$F$18</definedName>
    <definedName name="_xlnm.Print_Area">#REF!</definedName>
    <definedName name="Área_impressão_IM">#REF!</definedName>
    <definedName name="Área_impressão_IM_1">#REF!</definedName>
    <definedName name="Área_impressão_IM_1_4">'[2]ICEA - SJC'!#REF!</definedName>
    <definedName name="Área_impressão_IM_4">#REF!</definedName>
    <definedName name="arredondamento">#REF!</definedName>
    <definedName name="BBBB">#REF!</definedName>
    <definedName name="bdi">#REF!</definedName>
    <definedName name="BuiltIn_AutoFilter___1">#REF!</definedName>
    <definedName name="CABO">"PQ.$#REF!$#REF!"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>'[3]Parte Externa'!#REF!</definedName>
    <definedName name="CDT">"PQ.$#REF!$#REF!"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>#REF!</definedName>
    <definedName name="dddd">#REF!</definedName>
    <definedName name="DDE_LINK4_5">'[4]CRONOGRAMA FISICO-FINANCEIRO'!#REF!</definedName>
    <definedName name="DDE_LINK41_5">'[4]CRONOGRAMA FISICO-FINANCEIRO'!#REF!</definedName>
    <definedName name="DIVE">"PQ.$#REF!$#REF!"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>#REF!</definedName>
    <definedName name="EEEEE">'[5]ARQUITETURA - ANEXO A'!#REF!</definedName>
    <definedName name="EQUI">"PQ.$#REF!$#REF!"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>#REF!</definedName>
    <definedName name="Excel_BuiltIn_Print_Area_6_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>#REF!</definedName>
    <definedName name="Excel_BuiltIn_Print_Titles_1_1_2">'[6]URB E RED EXT SO SG'!#REF!</definedName>
    <definedName name="Excel_BuiltIn_Print_Titles_1_1_4">'[7]Climatização Prédio CISCEA'!#REF!</definedName>
    <definedName name="Excel_BuiltIn_Print_Titles_1_4">'[2]ICEA - SJC'!#REF!</definedName>
    <definedName name="Excel_BuiltIn_Print_Titles_2">#REF!</definedName>
    <definedName name="Excel_BuiltIn_Print_Titles_2_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>'[2]ICEA - SJC'!#REF!</definedName>
    <definedName name="NOME_DO_ARQUIVO">#REF!</definedName>
    <definedName name="NOME_DO_ARQUIVO_2">#REF!</definedName>
    <definedName name="NOME_DO_ARQUIVO_3">#REF!</definedName>
    <definedName name="NOME_DO_ARQUIVO_4">#REF!</definedName>
    <definedName name="NOME_DO_ARQUIVO_9">[8]CAPA!#REF!</definedName>
    <definedName name="PARA">"PQ.$#REF!$#REF!"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>#REF!</definedName>
    <definedName name="PRAIO">#REF!</definedName>
    <definedName name="PRAIO_4">#REF!</definedName>
    <definedName name="Print_Area_MI">#REF!</definedName>
    <definedName name="Print_Area_MI___0">"$#REF!.$A$1:$G$64"</definedName>
    <definedName name="_xlnm.Print_Titles" localSheetId="1">Orçamento!$6:$10</definedName>
    <definedName name="_xlnm.Print_Titles" localSheetId="0">Resumo!$4:$8</definedName>
    <definedName name="Títulos_impressão_IM" localSheetId="0">#REF!</definedName>
    <definedName name="Títulos_impressão_IM">#REF!</definedName>
    <definedName name="Títulos_impressão_IM_1">#REF!</definedName>
    <definedName name="Títulos_impressão_IM_1_4">'[2]ICEA - SJC'!#REF!</definedName>
    <definedName name="Títulos_impressão_IM_4">#REF!</definedName>
    <definedName name="TOTAL">#REF!</definedName>
  </definedNames>
  <calcPr calcId="144525"/>
</workbook>
</file>

<file path=xl/sharedStrings.xml><?xml version="1.0" encoding="utf-8"?>
<sst xmlns="http://schemas.openxmlformats.org/spreadsheetml/2006/main" count="351" uniqueCount="201">
  <si>
    <t>(razão social da empresa licitante)</t>
  </si>
  <si>
    <t xml:space="preserve">(n.º do CNPJ) </t>
  </si>
  <si>
    <t>ANEXO III-A DO EDITAL DE LICITAÇÃO POR RDC ELETRÔNICO N.º</t>
  </si>
  <si>
    <t>RESUMO DE ORÇAMENTO PARA EXECUÇÃO DE OBRA POR EMPREITADA POR PREÇO UNITÁRIO</t>
  </si>
  <si>
    <t>ESTIMADO PELA UFF</t>
  </si>
  <si>
    <t>PROPOSTO PELA EMPRESA</t>
  </si>
  <si>
    <t>ITEM</t>
  </si>
  <si>
    <t>DESCRIÇÃO DO ITEM</t>
  </si>
  <si>
    <t>%</t>
  </si>
  <si>
    <t>TOTAL DO ITEM (R$)</t>
  </si>
  <si>
    <t>SERVIÇO</t>
  </si>
  <si>
    <t>1.</t>
  </si>
  <si>
    <t>TESTES EQUIPAMENTOS (COMISSIONAMENTO)</t>
  </si>
  <si>
    <t>2.</t>
  </si>
  <si>
    <t>ATUALIZAÇÃO E REVISÃO PROJETOS EXECUTIVOS</t>
  </si>
  <si>
    <t xml:space="preserve">TOTAL GERAL </t>
  </si>
  <si>
    <t>Local e data:</t>
  </si>
  <si>
    <t>Identificação (nome e CPF) e assinatura do representante legal da empresa e carimbo com CNPJ</t>
  </si>
  <si>
    <t>Identificação (nome por extenso) e assinatura do Responsável Técnico pelo Orçamento:</t>
  </si>
  <si>
    <t>N.º do CREA/CAU/CRT</t>
  </si>
  <si>
    <t>OBSERVAÇÃO:</t>
  </si>
  <si>
    <t>A planilha deve ser assinada pelo responsável técnico pela sua confecção (Art. 14 Lei 5.194/66), (identificado pelo nome) e número do CREA/CAU/CRT e pelo representante legal da empresa (identificado pelo nome e CPF), com carimbo do CNPJ.</t>
  </si>
  <si>
    <t>ANEXO III-B DO EDITAL DE LICITAÇÃO POR PREGÃO ELETRÔNICO N.º</t>
  </si>
  <si>
    <t>142/2022</t>
  </si>
  <si>
    <t>PLANILHA DE SERVIÇOS E PREÇOS UNITÁRIOS</t>
  </si>
  <si>
    <t>OBRA: Contratação de empresa especializada para a prestação de serviços de revisão e atualização de projetos executivos para o novo prédio do Instituto de Química (IQ) da Universidade Federal Fluminense.</t>
  </si>
  <si>
    <t>Local: Campus da Praia Vermelha, situado na Rua Passo da Pátria, 152-470 - São Domingos, Niterói - RJ, 24210-240 (acesso também pela Av. Gen. Milton Tavares de Souza)</t>
  </si>
  <si>
    <t>VALOR ESTIMADO PELA UFF</t>
  </si>
  <si>
    <t>PROPOSTO PELA EMPRESA LICITANTE</t>
  </si>
  <si>
    <t>CÓDIGO</t>
  </si>
  <si>
    <t>FONTE</t>
  </si>
  <si>
    <t>UNID.</t>
  </si>
  <si>
    <t>QUANT. (A)</t>
  </si>
  <si>
    <t xml:space="preserve"> CUSTO UNITÁRIO (B)</t>
  </si>
  <si>
    <t>BDI (%) (C)</t>
  </si>
  <si>
    <t>PREÇO (R$)</t>
  </si>
  <si>
    <t>BDI (%) (H)</t>
  </si>
  <si>
    <t>CUSTO UNITÁRIO (I)</t>
  </si>
  <si>
    <t>UNITÁRIO (D=BxC)</t>
  </si>
  <si>
    <t>TOTAL</t>
  </si>
  <si>
    <t>UNITÁRIO (J=HxI)</t>
  </si>
  <si>
    <t>SUBITEM (E=AxD)</t>
  </si>
  <si>
    <t xml:space="preserve"> ITEM       (F= Σ E)</t>
  </si>
  <si>
    <t>SERVIÇO (G= Σ F)</t>
  </si>
  <si>
    <t>SUBITEM (L=JxA)</t>
  </si>
  <si>
    <t xml:space="preserve"> ITEM       (M= Σ L)</t>
  </si>
  <si>
    <t>SERVIÇO (N= Σ M)</t>
  </si>
  <si>
    <t>1.1.1</t>
  </si>
  <si>
    <t xml:space="preserve"> COMP ELÉTRICA 63 </t>
  </si>
  <si>
    <t>Próprio</t>
  </si>
  <si>
    <t>TESTE EM EQUIPAMENTOS TIPO MOTORES ELÉTRICOS DE USO EM EDIFICAÇÃO (ELEVADORES, BOMBAS DE RECALQUE, VENTILADORES)</t>
  </si>
  <si>
    <t>H</t>
  </si>
  <si>
    <t>1.1.2</t>
  </si>
  <si>
    <t xml:space="preserve"> COMP ELÉTRICA 64 </t>
  </si>
  <si>
    <t>SERVIÇO DE ELABORAÇÃO DE LAUDO TÉCNICO REFERENTE A TESTES EM EQUIPAMENTOS (MOTORES ELÉTRICOS)</t>
  </si>
  <si>
    <t>und</t>
  </si>
  <si>
    <t>2.1</t>
  </si>
  <si>
    <t>LEVANTAMENTOS</t>
  </si>
  <si>
    <t>2.1.1</t>
  </si>
  <si>
    <t xml:space="preserve"> COMP IQ 14 </t>
  </si>
  <si>
    <t>LEVANTAMENTO NO LOCAL PARA ATUALIZAÇÃO PLANTAS ARQUITETURA [ADAPTADA SETOP ED-4284 03/22]</t>
  </si>
  <si>
    <t>m²</t>
  </si>
  <si>
    <t>2.1.2</t>
  </si>
  <si>
    <t xml:space="preserve"> COMP IQ 15 </t>
  </si>
  <si>
    <t>LEVANTAMENTO NO LOCAL PARA ATUALIZAÇÃO PLANTAS INSTALAÇÕES HIDRÁULICAS [ADAPTADA SETOP ED-4284 03/22]</t>
  </si>
  <si>
    <t>2.1.3</t>
  </si>
  <si>
    <t>LEVANTAMENTO NO LOCAL PARA ATUALIZAÇÃO PLANTAS INSTALAÇÕES SANITÁRIAS / ÁGUAS PLUVIAIS  [ADAPTADA SETOP ED-4284 03/22]</t>
  </si>
  <si>
    <t>2.1.4</t>
  </si>
  <si>
    <t>LEVANTAMENTO NO LOCAL PARA ATUALIZAÇÃO PLANTAS INSTALAÇÕES ELÉTRICAS [ADAPTADA SETOP ED-4284 03/22]</t>
  </si>
  <si>
    <t>2.1.5</t>
  </si>
  <si>
    <t>LEVANTAMENTO NO LOCAL PARA ATUALIZAÇÃO PLANTAS INSTALAÇÕES DE COMBATE A INCÊNDIO [ADAPTADA SETOP ED-4284 03/22]</t>
  </si>
  <si>
    <t>2.1.6</t>
  </si>
  <si>
    <t>LEVANTAMENTO NO LOCAL PARA ATUALIZAÇÃO PLANTAS INSTALAÇÕES DE GASES [ADAPTADA SETOP ED-4284 03/22]</t>
  </si>
  <si>
    <t>2.1.7</t>
  </si>
  <si>
    <t>LEVANTAMENTO NO LOCAL PARA ATUALIZAÇÃO PLANTAS INSTALAÇÕES MECÂNICAS[ADAPTADA SETOP ED-4284 03/22]</t>
  </si>
  <si>
    <t>2.1.8</t>
  </si>
  <si>
    <t>LEVANTAMENTO NO LOCAL PARA ATUALIZAÇÃO PLANTAS INSTALAÇÕES DE AR CONDICIONADO [ADAPTADA SETOP ED-4284 03/22]</t>
  </si>
  <si>
    <t>2.1.9</t>
  </si>
  <si>
    <t>LEVANTAMENTO NO LOCAL PARA ATUALIZAÇÃO PLANTAS INSTALAÇÕES CABEAMENTO ESTRUTURADO - LÓGICA - TELEFONIA [ADAPTADA SETOP ED-4284 03/22]</t>
  </si>
  <si>
    <t>2.1.10</t>
  </si>
  <si>
    <t>LEVANTAMENTO NO LOCAL PARA ATUALIZAÇÃO PLANTAS INSTALAÇÕES CFTV / CATV [ADAPTADA SETOP ED-4284 03/22]</t>
  </si>
  <si>
    <t>2.2</t>
  </si>
  <si>
    <t>PROJETOS</t>
  </si>
  <si>
    <t>2.2.1</t>
  </si>
  <si>
    <t>PROJETO DE ARQUITETURA</t>
  </si>
  <si>
    <t>2.2.1.1</t>
  </si>
  <si>
    <t xml:space="preserve"> COMP IQ 1 </t>
  </si>
  <si>
    <t>REVISÃO E ATUALIZAÇÃO DE PROJETO EXECUTIVO DE ARQUITETURA, APRESENTADO EM AUTOCAD NOS PADROES DA CONTRATANTE, INCLUSIVE AS LEGALIZACOES PERTINENTES E A COORDENACAO DOS PROJETOS  [ADAPTADA EMOP 01.050.0351-A 08/22]</t>
  </si>
  <si>
    <t>2.2.2</t>
  </si>
  <si>
    <t>PROJETO DE INSTALAÇÃO HIDRÁULICA</t>
  </si>
  <si>
    <t>2.2.2.1</t>
  </si>
  <si>
    <t xml:space="preserve"> COMP IQ 2 </t>
  </si>
  <si>
    <t>REVISÃO E ATUALIZAÇÃO PROJETO EXECUTIVO DE INSTALACAO HIDRAULICA, APRESENTADO EM AUTOCAD,INCLUSIVE AS LEGALIZACOES PERTINENTES  [ADAPTADA EMOP 01.050.0483-A 08/22]</t>
  </si>
  <si>
    <t>2.2.3</t>
  </si>
  <si>
    <t>PROJETO DE INSTALAÇÕES SANITÁRIAS / ÁGUAS PLUVIAIS</t>
  </si>
  <si>
    <t>2.2.3.1</t>
  </si>
  <si>
    <t xml:space="preserve"> COMP IQ 3 </t>
  </si>
  <si>
    <t>REVISÃO E ATUALIZAÇÃO DE PROJETO EXECUTIVO DE INSTALACAO DE ESGOTO SANITARIO E AGUAS PLUVIAIS, APRESENTADO EM AUTOCAD,INCLUSIVE AS LEGALIZACOES PERTINENTES [ADAPTADA EMOP 01.050.0457-A 08/22]</t>
  </si>
  <si>
    <t>2.2.4</t>
  </si>
  <si>
    <t>PROJETO DE INSTALAÇÕES ELÉTRICAS</t>
  </si>
  <si>
    <t>2.2.4.1</t>
  </si>
  <si>
    <t xml:space="preserve"> COMP IQ 4 </t>
  </si>
  <si>
    <t>REVISÃO E ATUALIZAÇÃO DE PROJETO EXECUTIVO DE INSTALACAO ELETRICA,  APRESENTADO EM AUTOCAD,INCLUSIVE AS LEGALIZACOES PERTINENTES [ADAPTADA EMOP 01.050.0520-A 08/22]</t>
  </si>
  <si>
    <t>2.2.4.2</t>
  </si>
  <si>
    <t xml:space="preserve"> COMP IQ 5 </t>
  </si>
  <si>
    <t>REVISÃO E ATUALIZAÇÃO DE PROJETO EXECUTIVO DE SPDA, INCLUSIVE AS LEGALIZACOES PERTINENTES [ADAPTADA EMOP 01.050.0520-A 08/22]</t>
  </si>
  <si>
    <t>2.2.5</t>
  </si>
  <si>
    <t>PROJETO DE INSTALAÇÕES DE COMBATE A INCÊNDIO</t>
  </si>
  <si>
    <t>2.2.5.1</t>
  </si>
  <si>
    <t xml:space="preserve"> COMP IQ 6 </t>
  </si>
  <si>
    <t>REVISÃO E ATUALIZAÇÃO DE PROJETO EXECUTIVO DE INSTALACAO DE INCENDIO, APRESENTADO EM AUTOCAD,INCLUSIVE AS LEGALIZACOES PERTINENTES [ADAPTADA EMOP 01.050.0381-A 08/22]</t>
  </si>
  <si>
    <t>2.2.6</t>
  </si>
  <si>
    <t>INSTALAÇÃO DE GASES</t>
  </si>
  <si>
    <t>2.2.6.1</t>
  </si>
  <si>
    <t xml:space="preserve"> COMP IQ 7 </t>
  </si>
  <si>
    <t>REVISÃO E ATUALIZAÇÃO DE PROJETO EXECUTIVO DE INSTALACAO DE GAS, APRESENTADO EM AUTOCAD, INCLUSIVE AS LEGALIZACOES PERTINENTES [ADAPTADA EMOP 01.050.0400-A 08/22]</t>
  </si>
  <si>
    <t>2.2.7</t>
  </si>
  <si>
    <t>PROJETO DE INSTALAÇÕES MECÂNICAS</t>
  </si>
  <si>
    <t>2.2.7.1</t>
  </si>
  <si>
    <t xml:space="preserve"> COMP IQ 8 </t>
  </si>
  <si>
    <t>REVISÃO E ATUALIZAÇÂO DE PROJETO EXECUTIVO DE INSTALAÇÃO MECÂNICA EM AUTOCAD APROVADAO PELA CONCESSIONÁRIA  [ADAPTADA SCO-RIO SE 25.50.0300(A) 08/22]</t>
  </si>
  <si>
    <t>2.2.8</t>
  </si>
  <si>
    <t>PROJETO DE INSTALAÇÕES DE AR CONDICIONADO</t>
  </si>
  <si>
    <t>2.2.8.1</t>
  </si>
  <si>
    <t xml:space="preserve"> COMP IQ 9 </t>
  </si>
  <si>
    <t>REVISÃO E ATUALIZAÇÃO DE PROJETO EXECUTIVO DE SISTEMA DE AR CONDICIONADO EM AUTOCAD [ADAPTADA EMOP 01.050.0531-A 08/22]</t>
  </si>
  <si>
    <t>2.2.9</t>
  </si>
  <si>
    <t>CABEAMENTO ESTRUTURADO - LÓGICA - TELEFONIA</t>
  </si>
  <si>
    <t>2.2.9.1</t>
  </si>
  <si>
    <t xml:space="preserve"> COMP IQ 10 </t>
  </si>
  <si>
    <t>REVISÃO E ATUALIZAÇÃO DE PROJETO EXECUTIVO DE REDE LÓGICA  [ADAPTADA SCO-RIO SE 25.70.1000-A 08/22]</t>
  </si>
  <si>
    <t>2.2.10</t>
  </si>
  <si>
    <t>CFTV / CATV</t>
  </si>
  <si>
    <t>2.2.10.1</t>
  </si>
  <si>
    <t xml:space="preserve"> COMP IQ 11 </t>
  </si>
  <si>
    <t>REVISÃO E ATUALIZAÇÃO DE PROJETO EXECUTIVO DE INSTALACAO DE SEGURANCA(CFTV E SONORIZACAO), APRESENTANDO EM AUTOCAD, INCLUSIVE AS LEGALIZACOES PERTINENTES [ADAPTADA EMOP 01.050.0564-A 08/22]</t>
  </si>
  <si>
    <t>2.2.11</t>
  </si>
  <si>
    <t>AUTOMAÇÃO</t>
  </si>
  <si>
    <t>2.2.11.1</t>
  </si>
  <si>
    <t xml:space="preserve"> COMP IQ 17 </t>
  </si>
  <si>
    <t>REVISÃO E ATUALIZAÇÃO DE PROJETO EXECUTIVO DE AUTOMAÇÃO P/ OS SISTEMAS DE HIDRÁULICA, ELÉTRICA, HVAC, SDAI E GASES MEDICINAIS,  APRESENTADO EM AUTOCAD, INCLUSIVE AS LEGALIZAÇÕES PERTINENTES [ADAPTADA EMOP 01.050.0520-A 08/22]</t>
  </si>
  <si>
    <t>2.2.12</t>
  </si>
  <si>
    <t>COMUNICAÇÃO VISUAL</t>
  </si>
  <si>
    <t>2.2.12.1</t>
  </si>
  <si>
    <t xml:space="preserve"> COMP IQ 12 </t>
  </si>
  <si>
    <t>REVISÃO E ATUALIZAÇÃO DE PROJETO EXECUTIVO DE PROGRAMACAO VISUAL, APRESENTADO EM AUTOCAD NOS PADROES DA CONTRATANTE  [ADAPTADA EMOP 01.050.0250-A 08/22]</t>
  </si>
  <si>
    <t>2.2.13</t>
  </si>
  <si>
    <t>URBANIZAÇÃO</t>
  </si>
  <si>
    <t>2.2.13.1</t>
  </si>
  <si>
    <t xml:space="preserve"> COMP IQ 13 </t>
  </si>
  <si>
    <t>PROJETO EXECUTIVO PARA URBANIZACAO/REURBANIZACAO (GEOMETRICO ,CORTES E DETALHES) PARA TRATAMENTO PAISAGISTICO DE AREAS PU BLICAS,APRESENTADO EM AUTOCAD NOS PADROES DA CONTRATANTE,INC LUSIVE AS OPERACOES PERTINENTES E A COORDENACAO DOS PROJETOS COMPLEMENTARES [ADAPTADA EMOP 01.050.0165-A 08/22]</t>
  </si>
  <si>
    <t>ha</t>
  </si>
  <si>
    <t>VALOR TOTAL ESTIMADO PELA UFF</t>
  </si>
  <si>
    <t>VALOR TOTAL PROPOSTO PELA EMPRESA</t>
  </si>
  <si>
    <t>CREA/CAU/CRT:</t>
  </si>
  <si>
    <t>OBSERVAÇÃO</t>
  </si>
  <si>
    <t>Orçamento realizado em Nov/2022;</t>
  </si>
  <si>
    <t>Incluso BDI desonerado sobre preço unitário de: 26,43 %</t>
  </si>
  <si>
    <r>
      <rPr>
        <sz val="10"/>
        <color rgb="FFFF0000"/>
        <rFont val="Verdana"/>
        <charset val="134"/>
      </rPr>
      <t>A referência utilizada como base de custos é o SINAPI, SCO, SBC de Set/2022</t>
    </r>
    <r>
      <rPr>
        <sz val="10"/>
        <color indexed="10"/>
        <rFont val="Verdana"/>
        <charset val="134"/>
      </rPr>
      <t>;</t>
    </r>
  </si>
  <si>
    <t>Planilha protegida por senha, com exceção de partes editáveis como cabeçalho (A1:A2), colunas M em diante e linhas inferiores a 42;</t>
  </si>
  <si>
    <t>A licitante deverá preencher as colunas M em diante com seus valores, de forma a que o valor total proposto não ultrapasse o valor do seu ultimo lance e de acordo com as condições do edital;</t>
  </si>
  <si>
    <t xml:space="preserve">As composições que não constam no SINAPI, procedeu-se a obtenção da composição em outra fonte (SBC) e utilizou-se como base de cálculo os insumos do SINAPI. </t>
  </si>
  <si>
    <t>No caso em que não houve o insumo no SINAPI, foi mantido a referência de valor indicada na cotação de mercado;</t>
  </si>
  <si>
    <t>A planilha deve ser assinada pelo responsável técnico pela sua confecção (Art. 14 Lei 5.194/66), identificado pelo nome e número do CREA/CAU/CRT e pelo representante legal da empresa (identificado pelo nome e CPF), com carimbo do CNPJ.</t>
  </si>
  <si>
    <t>ANEXO III-C DO EDITAL DE LICITAÇÃO POR RDC ELETRÔNICO N.º</t>
  </si>
  <si>
    <t>PLANILHA DE CRONOGRAMA FÍSICO E FINANCEIRO</t>
  </si>
  <si>
    <t>DESCRIÇÃO</t>
  </si>
  <si>
    <t>CALENDÁRIO</t>
  </si>
  <si>
    <t>Responsável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</si>
  <si>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</si>
  <si>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</si>
  <si>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</si>
  <si>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</si>
  <si>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</si>
  <si>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</si>
  <si>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</si>
  <si>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</si>
  <si>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5 Dias</t>
  </si>
  <si>
    <t>10 Dias</t>
  </si>
  <si>
    <t>15 Dias</t>
  </si>
  <si>
    <t>20 Dias</t>
  </si>
  <si>
    <t>25 Dias</t>
  </si>
  <si>
    <t>30 Dias</t>
  </si>
  <si>
    <t>1</t>
  </si>
  <si>
    <t>TESTES  EQUIPAMENTOS (COMISSIONAMENTO)</t>
  </si>
  <si>
    <t>Desenvolvimento</t>
  </si>
  <si>
    <t>Contratada</t>
  </si>
  <si>
    <t>Análise do AP e Relatório Preliminar</t>
  </si>
  <si>
    <t>Fiscal</t>
  </si>
  <si>
    <t>Correção do AP</t>
  </si>
  <si>
    <t>Relatório Final</t>
  </si>
  <si>
    <t>2</t>
  </si>
  <si>
    <t>REVISÃO E ATUALIZAÇÃO DE PROJETOS</t>
  </si>
  <si>
    <t>Levantamento</t>
  </si>
  <si>
    <t>Projeto Legal</t>
  </si>
  <si>
    <t>Projeto Executivo Atualizado</t>
  </si>
  <si>
    <t>Total Geral Serviços</t>
  </si>
  <si>
    <t>Total mensal</t>
  </si>
  <si>
    <t>% mensal</t>
  </si>
  <si>
    <t>% acumulado</t>
  </si>
  <si>
    <t xml:space="preserve">Total Geral Acumulado </t>
  </si>
</sst>
</file>

<file path=xl/styles.xml><?xml version="1.0" encoding="utf-8"?>
<styleSheet xmlns="http://schemas.openxmlformats.org/spreadsheetml/2006/main">
  <numFmts count="15">
    <numFmt numFmtId="176" formatCode="_-* #,##0.00_-;\-* #,##0.00_-;_-* \-??_-;_-@_-"/>
    <numFmt numFmtId="177" formatCode="_-&quot;R$&quot;\ * #,##0_-;\-&quot;R$&quot;\ * #,##0_-;_-&quot;R$&quot;\ * &quot;-&quot;_-;_-@_-"/>
    <numFmt numFmtId="178" formatCode="_-* #,##0_-;\-* #,##0_-;_-* &quot;-&quot;_-;_-@_-"/>
    <numFmt numFmtId="179" formatCode="_-&quot;R$ &quot;* #,##0.00_-;&quot;-R$ &quot;* #,##0.00_-;_-&quot;R$ &quot;* \-??_-;_-@_-"/>
    <numFmt numFmtId="180" formatCode="_(* #,##0.00_);_(* \(#,##0.00\);_(* \-??_);_(@_)"/>
    <numFmt numFmtId="181" formatCode="_-* #,##0.00_-;\-* #,##0.00_-;_-* &quot;-&quot;??_-;_-@_-"/>
    <numFmt numFmtId="182" formatCode="_-&quot;R$&quot;\ * #,##0.00_-;\-&quot;R$&quot;\ * #,##0.00_-;_-&quot;R$&quot;\ * &quot;-&quot;??_-;_-@_-"/>
    <numFmt numFmtId="183" formatCode="_(\$* #,##0.00_);_(\$* \(#,##0.00\);_(\$* \-??_);_(@_)"/>
    <numFmt numFmtId="184" formatCode="_(* #,##0.00_);_(* \(#,##0.00\);_(* &quot;-&quot;??_);_(@_)"/>
    <numFmt numFmtId="185" formatCode="&quot;R$ &quot;#,##0.00"/>
    <numFmt numFmtId="186" formatCode="General_)"/>
    <numFmt numFmtId="187" formatCode="[$R$]#,##0.00"/>
    <numFmt numFmtId="188" formatCode="&quot;R$&quot;\ #,##0.00"/>
    <numFmt numFmtId="189" formatCode="[$R$ -416]#,##0.00"/>
    <numFmt numFmtId="190" formatCode="&quot;R$&quot;\ #,##0.00;[Red]\-&quot;R$&quot;\ #,##0.00"/>
  </numFmts>
  <fonts count="98">
    <font>
      <sz val="11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2"/>
      <color rgb="FFFF0000"/>
      <name val="Verdana"/>
      <charset val="134"/>
    </font>
    <font>
      <b/>
      <sz val="12"/>
      <name val="Verdana"/>
      <charset val="134"/>
    </font>
    <font>
      <b/>
      <sz val="11"/>
      <name val="Verdana"/>
      <charset val="134"/>
    </font>
    <font>
      <b/>
      <sz val="11"/>
      <color theme="1"/>
      <name val="Verdana"/>
      <charset val="134"/>
    </font>
    <font>
      <b/>
      <sz val="9"/>
      <color theme="1"/>
      <name val="Verdana"/>
      <charset val="134"/>
    </font>
    <font>
      <sz val="11"/>
      <name val="Verdana"/>
      <charset val="134"/>
    </font>
    <font>
      <sz val="7"/>
      <color theme="1"/>
      <name val="Verdana"/>
      <charset val="134"/>
    </font>
    <font>
      <sz val="9"/>
      <color theme="1"/>
      <name val="Verdana"/>
      <charset val="134"/>
    </font>
    <font>
      <sz val="9"/>
      <color rgb="FF000000"/>
      <name val="Verdana"/>
      <charset val="134"/>
    </font>
    <font>
      <i/>
      <sz val="7"/>
      <name val="Verdana"/>
      <charset val="134"/>
    </font>
    <font>
      <i/>
      <sz val="7"/>
      <color indexed="8"/>
      <name val="Verdana"/>
      <charset val="134"/>
    </font>
    <font>
      <b/>
      <sz val="9"/>
      <color rgb="FFFF0000"/>
      <name val="Verdana"/>
      <charset val="134"/>
    </font>
    <font>
      <b/>
      <sz val="10"/>
      <color rgb="FFFF0000"/>
      <name val="Verdana"/>
      <charset val="134"/>
    </font>
    <font>
      <sz val="12"/>
      <name val="Verdana"/>
      <charset val="134"/>
    </font>
    <font>
      <sz val="11"/>
      <color rgb="FF000000"/>
      <name val="Verdana"/>
      <charset val="134"/>
    </font>
    <font>
      <b/>
      <sz val="7"/>
      <color rgb="FFFF0000"/>
      <name val="Verdana"/>
      <charset val="134"/>
    </font>
    <font>
      <b/>
      <sz val="10"/>
      <color indexed="10"/>
      <name val="Verdana"/>
      <charset val="134"/>
    </font>
    <font>
      <b/>
      <sz val="9"/>
      <color rgb="FF000000"/>
      <name val="Verdana"/>
      <charset val="134"/>
    </font>
    <font>
      <i/>
      <sz val="7"/>
      <color rgb="FF000000"/>
      <name val="Verdana"/>
      <charset val="134"/>
    </font>
    <font>
      <sz val="11"/>
      <color rgb="FF000000"/>
      <name val="Calibri"/>
      <charset val="134"/>
    </font>
    <font>
      <sz val="10"/>
      <name val="Arial"/>
      <charset val="134"/>
    </font>
    <font>
      <b/>
      <sz val="10"/>
      <name val="Arial"/>
      <charset val="134"/>
    </font>
    <font>
      <sz val="9"/>
      <name val="Verdana"/>
      <charset val="134"/>
    </font>
    <font>
      <b/>
      <sz val="9"/>
      <name val="Verdana"/>
      <charset val="134"/>
    </font>
    <font>
      <b/>
      <sz val="10"/>
      <name val="Arial"/>
      <charset val="1"/>
    </font>
    <font>
      <sz val="10"/>
      <name val="Arial"/>
      <charset val="1"/>
    </font>
    <font>
      <sz val="10"/>
      <color rgb="FFFF0000"/>
      <name val="Verdana"/>
      <charset val="134"/>
    </font>
    <font>
      <sz val="12"/>
      <name val="Arial"/>
      <charset val="134"/>
    </font>
    <font>
      <b/>
      <sz val="10"/>
      <name val="Verdana"/>
      <charset val="134"/>
    </font>
    <font>
      <b/>
      <sz val="8"/>
      <name val="Verdana"/>
      <charset val="134"/>
    </font>
    <font>
      <sz val="8"/>
      <name val="Verdana"/>
      <charset val="134"/>
    </font>
    <font>
      <i/>
      <sz val="10"/>
      <color indexed="8"/>
      <name val="Verdana"/>
      <charset val="134"/>
    </font>
    <font>
      <b/>
      <sz val="12"/>
      <color rgb="FFFF0000"/>
      <name val="Arial"/>
      <charset val="134"/>
    </font>
    <font>
      <sz val="9"/>
      <color rgb="FFFF0000"/>
      <name val="Verdana"/>
      <charset val="134"/>
    </font>
    <font>
      <sz val="9"/>
      <color indexed="10"/>
      <name val="Verdana"/>
      <charset val="134"/>
    </font>
    <font>
      <b/>
      <sz val="15"/>
      <color rgb="FF333399"/>
      <name val="Calibri"/>
      <charset val="1"/>
    </font>
    <font>
      <sz val="11"/>
      <color indexed="8"/>
      <name val="Calibri"/>
      <charset val="134"/>
    </font>
    <font>
      <b/>
      <sz val="11"/>
      <color theme="3"/>
      <name val="Calibri"/>
      <charset val="134"/>
      <scheme val="minor"/>
    </font>
    <font>
      <sz val="11"/>
      <color indexed="52"/>
      <name val="Calibri"/>
      <charset val="134"/>
    </font>
    <font>
      <sz val="10"/>
      <color theme="1"/>
      <name val="Calibri"/>
      <charset val="134"/>
      <scheme val="minor"/>
    </font>
    <font>
      <sz val="11"/>
      <color rgb="FF000000"/>
      <name val="Calibri"/>
      <charset val="1"/>
    </font>
    <font>
      <sz val="11"/>
      <color theme="1"/>
      <name val="Calibri"/>
      <charset val="0"/>
      <scheme val="minor"/>
    </font>
    <font>
      <sz val="11"/>
      <color rgb="FFFF9900"/>
      <name val="Calibri"/>
      <charset val="1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FFFF"/>
      <name val="Calibri"/>
      <charset val="1"/>
    </font>
    <font>
      <b/>
      <sz val="18"/>
      <color indexed="62"/>
      <name val="Cambria"/>
      <charset val="134"/>
    </font>
    <font>
      <sz val="11"/>
      <color rgb="FF993300"/>
      <name val="Calibri"/>
      <charset val="1"/>
    </font>
    <font>
      <sz val="11"/>
      <color indexed="9"/>
      <name val="Calibri"/>
      <charset val="134"/>
    </font>
    <font>
      <b/>
      <sz val="15"/>
      <color theme="3"/>
      <name val="Calibri"/>
      <charset val="134"/>
      <scheme val="minor"/>
    </font>
    <font>
      <b/>
      <sz val="11"/>
      <color indexed="62"/>
      <name val="Calibri"/>
      <charset val="134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8000"/>
      <name val="Calibri"/>
      <charset val="1"/>
    </font>
    <font>
      <b/>
      <sz val="18"/>
      <color rgb="FF333399"/>
      <name val="Cambria"/>
      <charset val="1"/>
    </font>
    <font>
      <b/>
      <sz val="15"/>
      <color indexed="56"/>
      <name val="Calibri"/>
      <charset val="134"/>
    </font>
    <font>
      <b/>
      <sz val="11"/>
      <color rgb="FF333399"/>
      <name val="Calibri"/>
      <charset val="1"/>
    </font>
    <font>
      <sz val="11"/>
      <color indexed="14"/>
      <name val="Calibri"/>
      <charset val="134"/>
    </font>
    <font>
      <b/>
      <sz val="15"/>
      <color rgb="FF003366"/>
      <name val="Calibri"/>
      <charset val="1"/>
    </font>
    <font>
      <b/>
      <sz val="11"/>
      <color indexed="52"/>
      <name val="Calibri"/>
      <charset val="134"/>
    </font>
    <font>
      <sz val="11"/>
      <color rgb="FFFF00FF"/>
      <name val="Calibri"/>
      <charset val="1"/>
    </font>
    <font>
      <b/>
      <sz val="11"/>
      <color rgb="FFFF9900"/>
      <name val="Calibri"/>
      <charset val="1"/>
    </font>
    <font>
      <b/>
      <sz val="11"/>
      <color indexed="9"/>
      <name val="Calibri"/>
      <charset val="134"/>
    </font>
    <font>
      <b/>
      <sz val="11"/>
      <color rgb="FFFFFFFF"/>
      <name val="Calibri"/>
      <charset val="1"/>
    </font>
    <font>
      <b/>
      <sz val="15"/>
      <color indexed="62"/>
      <name val="Calibri"/>
      <charset val="134"/>
    </font>
    <font>
      <b/>
      <sz val="18"/>
      <color indexed="56"/>
      <name val="Cambria"/>
      <charset val="134"/>
    </font>
    <font>
      <sz val="11"/>
      <color indexed="60"/>
      <name val="Calibri"/>
      <charset val="134"/>
    </font>
    <font>
      <b/>
      <sz val="11"/>
      <color indexed="63"/>
      <name val="Calibri"/>
      <charset val="134"/>
    </font>
    <font>
      <b/>
      <sz val="11"/>
      <color rgb="FF333333"/>
      <name val="Calibri"/>
      <charset val="1"/>
    </font>
    <font>
      <i/>
      <sz val="11"/>
      <color indexed="23"/>
      <name val="Calibri"/>
      <charset val="134"/>
    </font>
    <font>
      <i/>
      <sz val="11"/>
      <color rgb="FF808080"/>
      <name val="Calibri"/>
      <charset val="1"/>
    </font>
    <font>
      <sz val="11"/>
      <color indexed="17"/>
      <name val="Calibri"/>
      <charset val="134"/>
    </font>
    <font>
      <b/>
      <sz val="13"/>
      <color indexed="62"/>
      <name val="Calibri"/>
      <charset val="134"/>
    </font>
    <font>
      <b/>
      <sz val="13"/>
      <color rgb="FF333399"/>
      <name val="Calibri"/>
      <charset val="1"/>
    </font>
    <font>
      <sz val="11"/>
      <color indexed="62"/>
      <name val="Calibri"/>
      <charset val="134"/>
    </font>
    <font>
      <sz val="11"/>
      <color rgb="FF333399"/>
      <name val="Calibri"/>
      <charset val="1"/>
    </font>
    <font>
      <sz val="11"/>
      <color rgb="FF000000"/>
      <name val="Calibri"/>
      <charset val="134"/>
      <scheme val="minor"/>
    </font>
    <font>
      <sz val="11"/>
      <color indexed="10"/>
      <name val="Calibri"/>
      <charset val="134"/>
    </font>
    <font>
      <sz val="11"/>
      <color rgb="FFFF0000"/>
      <name val="Calibri"/>
      <charset val="1"/>
    </font>
    <font>
      <sz val="12"/>
      <name val="Courier"/>
      <charset val="134"/>
    </font>
    <font>
      <sz val="12"/>
      <name val="Courier New"/>
      <charset val="1"/>
    </font>
    <font>
      <sz val="11"/>
      <name val="Arial"/>
      <charset val="1"/>
    </font>
    <font>
      <b/>
      <sz val="18"/>
      <color rgb="FF003366"/>
      <name val="Cambria"/>
      <charset val="1"/>
    </font>
    <font>
      <sz val="10"/>
      <color indexed="10"/>
      <name val="Verdana"/>
      <charset val="13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0066CC"/>
        <bgColor rgb="FF0066CC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rgb="FFFF9900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4" tint="0.799981688894314"/>
        <bgColor rgb="FFFF9900"/>
      </patternFill>
    </fill>
    <fill>
      <patternFill patternType="solid">
        <fgColor theme="0"/>
        <bgColor rgb="FFFFFFCC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rgb="FFD9D9D9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33CCCC"/>
        <bgColor rgb="FF00CCFF"/>
      </patternFill>
    </fill>
    <fill>
      <patternFill patternType="solid">
        <fgColor rgb="FFFFFF99"/>
        <bgColor rgb="FFFFFFCC"/>
      </patternFill>
    </fill>
    <fill>
      <patternFill patternType="solid">
        <fgColor indexed="53"/>
        <bgColor indexed="64"/>
      </patternFill>
    </fill>
    <fill>
      <patternFill patternType="solid">
        <fgColor rgb="FF808000"/>
        <bgColor rgb="FF808080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0C0C0"/>
        <bgColor rgb="FFCCCCCC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indexed="29"/>
        <bgColor indexed="64"/>
      </patternFill>
    </fill>
    <fill>
      <patternFill patternType="solid">
        <fgColor rgb="FFFF8080"/>
        <bgColor rgb="FFFF99CC"/>
      </patternFill>
    </fill>
    <fill>
      <patternFill patternType="solid">
        <fgColor indexed="43"/>
        <bgColor indexed="64"/>
      </patternFill>
    </fill>
    <fill>
      <patternFill patternType="solid">
        <fgColor rgb="FFFF6600"/>
        <bgColor rgb="FFFF8000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8EB4E3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666699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indexed="42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 diagonalDown="1">
      <left style="hair">
        <color rgb="FF000000"/>
      </left>
      <right/>
      <top style="hair">
        <color rgb="FF000000"/>
      </top>
      <bottom style="hair">
        <color rgb="FF000000"/>
      </bottom>
      <diagonal style="hair">
        <color rgb="FF000000"/>
      </diagonal>
    </border>
    <border diagonalDown="1">
      <left/>
      <right/>
      <top style="hair">
        <color rgb="FF000000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auto="1"/>
      </left>
      <right style="hair">
        <color auto="1"/>
      </right>
      <top style="double">
        <color rgb="FF000000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Down="1">
      <left/>
      <right style="hair">
        <color rgb="FF000000"/>
      </right>
      <top style="hair">
        <color rgb="FF000000"/>
      </top>
      <bottom style="hair">
        <color rgb="FF000000"/>
      </bottom>
      <diagonal style="hair">
        <color rgb="FF000000"/>
      </diagonal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 diagonalDown="1">
      <left/>
      <right style="double">
        <color rgb="FF000000"/>
      </right>
      <top style="hair">
        <color rgb="FF000000"/>
      </top>
      <bottom style="hair">
        <color rgb="FF000000"/>
      </bottom>
      <diagonal style="hair">
        <color rgb="FF000000"/>
      </diagonal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thick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08">
    <xf numFmtId="0" fontId="0" fillId="0" borderId="0"/>
    <xf numFmtId="0" fontId="38" fillId="15" borderId="0" applyNumberFormat="0" applyBorder="0" applyAlignment="0" applyProtection="0"/>
    <xf numFmtId="181" fontId="0" fillId="0" borderId="0" applyFont="0" applyFill="0" applyBorder="0" applyAlignment="0" applyProtection="0"/>
    <xf numFmtId="178" fontId="41" fillId="0" borderId="0" applyFon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/>
    <xf numFmtId="0" fontId="44" fillId="0" borderId="80" applyProtection="0"/>
    <xf numFmtId="9" fontId="38" fillId="0" borderId="0" applyFont="0" applyFill="0" applyBorder="0" applyAlignment="0" applyProtection="0"/>
    <xf numFmtId="0" fontId="46" fillId="0" borderId="81" applyNumberFormat="0" applyFill="0" applyAlignment="0" applyProtection="0">
      <alignment vertical="center"/>
    </xf>
    <xf numFmtId="0" fontId="47" fillId="21" borderId="82" applyNumberFormat="0" applyAlignment="0" applyProtection="0">
      <alignment vertical="center"/>
    </xf>
    <xf numFmtId="177" fontId="41" fillId="0" borderId="0" applyFont="0" applyFill="0" applyBorder="0" applyAlignment="0" applyProtection="0">
      <alignment vertical="center"/>
    </xf>
    <xf numFmtId="182" fontId="41" fillId="0" borderId="0" applyFont="0" applyFill="0" applyBorder="0" applyAlignment="0" applyProtection="0">
      <alignment vertical="center"/>
    </xf>
    <xf numFmtId="0" fontId="42" fillId="26" borderId="0" applyBorder="0" applyProtection="0"/>
    <xf numFmtId="0" fontId="22" fillId="0" borderId="0"/>
    <xf numFmtId="0" fontId="43" fillId="2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1" fillId="29" borderId="83" applyNumberFormat="0" applyFon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8" fillId="35" borderId="0" applyNumberFormat="0" applyBorder="0" applyAlignment="0" applyProtection="0"/>
    <xf numFmtId="0" fontId="43" fillId="36" borderId="0" applyNumberFormat="0" applyBorder="0" applyAlignment="0" applyProtection="0">
      <alignment vertical="center"/>
    </xf>
    <xf numFmtId="0" fontId="38" fillId="14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7" fillId="37" borderId="0" applyBorder="0" applyProtection="0"/>
    <xf numFmtId="0" fontId="56" fillId="0" borderId="0" applyNumberFormat="0" applyFill="0" applyBorder="0" applyAlignment="0" applyProtection="0">
      <alignment vertical="center"/>
    </xf>
    <xf numFmtId="0" fontId="27" fillId="0" borderId="0"/>
    <xf numFmtId="0" fontId="49" fillId="0" borderId="0" applyNumberFormat="0" applyFill="0" applyBorder="0" applyAlignment="0" applyProtection="0">
      <alignment vertical="center"/>
    </xf>
    <xf numFmtId="0" fontId="61" fillId="0" borderId="84" applyNumberFormat="0" applyFill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54" fillId="0" borderId="84" applyNumberFormat="0" applyFill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9" fillId="0" borderId="78" applyNumberFormat="0" applyFill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3" fillId="47" borderId="85" applyNumberFormat="0" applyAlignment="0" applyProtection="0">
      <alignment vertical="center"/>
    </xf>
    <xf numFmtId="0" fontId="64" fillId="50" borderId="86" applyNumberFormat="0" applyAlignment="0" applyProtection="0">
      <alignment vertical="center"/>
    </xf>
    <xf numFmtId="0" fontId="57" fillId="40" borderId="0" applyBorder="0" applyProtection="0"/>
    <xf numFmtId="0" fontId="65" fillId="50" borderId="85" applyNumberFormat="0" applyAlignment="0" applyProtection="0">
      <alignment vertical="center"/>
    </xf>
    <xf numFmtId="0" fontId="66" fillId="0" borderId="87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182" fontId="38" fillId="0" borderId="0" applyFont="0" applyFill="0" applyBorder="0" applyAlignment="0" applyProtection="0"/>
    <xf numFmtId="0" fontId="48" fillId="2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37" fillId="0" borderId="77" applyProtection="0"/>
    <xf numFmtId="0" fontId="43" fillId="49" borderId="0" applyNumberFormat="0" applyBorder="0" applyAlignment="0" applyProtection="0">
      <alignment vertical="center"/>
    </xf>
    <xf numFmtId="0" fontId="42" fillId="26" borderId="0" applyBorder="0" applyProtection="0"/>
    <xf numFmtId="0" fontId="45" fillId="4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2" fillId="17" borderId="0" applyBorder="0" applyProtection="0"/>
    <xf numFmtId="181" fontId="38" fillId="0" borderId="0" applyFont="0" applyFill="0" applyBorder="0" applyAlignment="0" applyProtection="0"/>
    <xf numFmtId="0" fontId="45" fillId="2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8" fillId="16" borderId="0" applyNumberFormat="0" applyBorder="0" applyAlignment="0" applyProtection="0"/>
    <xf numFmtId="0" fontId="45" fillId="23" borderId="0" applyNumberFormat="0" applyBorder="0" applyAlignment="0" applyProtection="0">
      <alignment vertical="center"/>
    </xf>
    <xf numFmtId="0" fontId="27" fillId="0" borderId="0"/>
    <xf numFmtId="0" fontId="43" fillId="22" borderId="0" applyNumberFormat="0" applyBorder="0" applyAlignment="0" applyProtection="0">
      <alignment vertical="center"/>
    </xf>
    <xf numFmtId="0" fontId="42" fillId="53" borderId="0" applyBorder="0" applyProtection="0"/>
    <xf numFmtId="0" fontId="45" fillId="4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8" fillId="35" borderId="0" applyNumberFormat="0" applyBorder="0" applyAlignment="0" applyProtection="0"/>
    <xf numFmtId="0" fontId="45" fillId="55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2" fillId="26" borderId="0" applyBorder="0" applyProtection="0"/>
    <xf numFmtId="0" fontId="62" fillId="0" borderId="88" applyNumberFormat="0" applyFill="0" applyAlignment="0" applyProtection="0"/>
    <xf numFmtId="0" fontId="42" fillId="57" borderId="0" applyBorder="0" applyProtection="0"/>
    <xf numFmtId="0" fontId="42" fillId="17" borderId="0" applyBorder="0" applyProtection="0"/>
    <xf numFmtId="0" fontId="42" fillId="58" borderId="0" applyBorder="0" applyProtection="0"/>
    <xf numFmtId="0" fontId="38" fillId="16" borderId="0" applyNumberFormat="0" applyBorder="0" applyAlignment="0" applyProtection="0"/>
    <xf numFmtId="0" fontId="38" fillId="59" borderId="0" applyNumberFormat="0" applyBorder="0" applyAlignment="0" applyProtection="0"/>
    <xf numFmtId="0" fontId="42" fillId="60" borderId="0" applyBorder="0" applyProtection="0"/>
    <xf numFmtId="0" fontId="38" fillId="61" borderId="0" applyNumberFormat="0" applyBorder="0" applyAlignment="0" applyProtection="0"/>
    <xf numFmtId="0" fontId="42" fillId="38" borderId="0" applyBorder="0" applyProtection="0"/>
    <xf numFmtId="0" fontId="38" fillId="15" borderId="0" applyNumberFormat="0" applyBorder="0" applyAlignment="0" applyProtection="0"/>
    <xf numFmtId="0" fontId="42" fillId="53" borderId="0" applyBorder="0" applyProtection="0"/>
    <xf numFmtId="0" fontId="38" fillId="63" borderId="0" applyNumberFormat="0" applyBorder="0" applyAlignment="0" applyProtection="0"/>
    <xf numFmtId="0" fontId="42" fillId="65" borderId="0" applyBorder="0" applyProtection="0"/>
    <xf numFmtId="0" fontId="38" fillId="16" borderId="0" applyNumberFormat="0" applyBorder="0" applyAlignment="0" applyProtection="0"/>
    <xf numFmtId="0" fontId="60" fillId="66" borderId="0" applyNumberFormat="0" applyBorder="0" applyAlignment="0" applyProtection="0"/>
    <xf numFmtId="0" fontId="57" fillId="37" borderId="0" applyBorder="0" applyProtection="0"/>
    <xf numFmtId="0" fontId="68" fillId="0" borderId="0" applyBorder="0" applyProtection="0"/>
    <xf numFmtId="0" fontId="60" fillId="59" borderId="0" applyNumberFormat="0" applyBorder="0" applyAlignment="0" applyProtection="0"/>
    <xf numFmtId="0" fontId="57" fillId="60" borderId="0" applyBorder="0" applyProtection="0"/>
    <xf numFmtId="0" fontId="60" fillId="61" borderId="0" applyNumberFormat="0" applyBorder="0" applyAlignment="0" applyProtection="0"/>
    <xf numFmtId="0" fontId="71" fillId="67" borderId="0" applyNumberFormat="0" applyBorder="0" applyAlignment="0" applyProtection="0"/>
    <xf numFmtId="0" fontId="57" fillId="38" borderId="0" applyBorder="0" applyProtection="0"/>
    <xf numFmtId="0" fontId="60" fillId="15" borderId="0" applyNumberFormat="0" applyBorder="0" applyAlignment="0" applyProtection="0"/>
    <xf numFmtId="0" fontId="57" fillId="53" borderId="0" applyBorder="0" applyProtection="0"/>
    <xf numFmtId="0" fontId="60" fillId="66" borderId="0" applyNumberFormat="0" applyBorder="0" applyAlignment="0" applyProtection="0"/>
    <xf numFmtId="0" fontId="57" fillId="37" borderId="0" applyBorder="0" applyProtection="0"/>
    <xf numFmtId="0" fontId="60" fillId="16" borderId="0" applyNumberFormat="0" applyBorder="0" applyAlignment="0" applyProtection="0"/>
    <xf numFmtId="0" fontId="57" fillId="26" borderId="0" applyBorder="0" applyProtection="0"/>
    <xf numFmtId="0" fontId="60" fillId="66" borderId="0" applyNumberFormat="0" applyBorder="0" applyAlignment="0" applyProtection="0"/>
    <xf numFmtId="0" fontId="57" fillId="37" borderId="0" applyBorder="0" applyProtection="0"/>
    <xf numFmtId="0" fontId="60" fillId="68" borderId="0" applyNumberFormat="0" applyBorder="0" applyAlignment="0" applyProtection="0"/>
    <xf numFmtId="0" fontId="57" fillId="40" borderId="0" applyBorder="0" applyProtection="0"/>
    <xf numFmtId="0" fontId="60" fillId="68" borderId="0" applyNumberFormat="0" applyBorder="0" applyAlignment="0" applyProtection="0"/>
    <xf numFmtId="0" fontId="60" fillId="69" borderId="0" applyNumberFormat="0" applyBorder="0" applyAlignment="0" applyProtection="0"/>
    <xf numFmtId="0" fontId="60" fillId="39" borderId="0" applyNumberFormat="0" applyBorder="0" applyAlignment="0" applyProtection="0"/>
    <xf numFmtId="0" fontId="57" fillId="70" borderId="0" applyBorder="0" applyProtection="0"/>
    <xf numFmtId="0" fontId="60" fillId="66" borderId="0" applyNumberFormat="0" applyBorder="0" applyAlignment="0" applyProtection="0"/>
    <xf numFmtId="0" fontId="57" fillId="62" borderId="0" applyBorder="0" applyProtection="0"/>
    <xf numFmtId="0" fontId="74" fillId="71" borderId="0" applyBorder="0" applyProtection="0"/>
    <xf numFmtId="0" fontId="73" fillId="35" borderId="93" applyNumberFormat="0" applyAlignment="0" applyProtection="0"/>
    <xf numFmtId="0" fontId="75" fillId="17" borderId="94" applyProtection="0"/>
    <xf numFmtId="176" fontId="42" fillId="0" borderId="0"/>
    <xf numFmtId="0" fontId="76" fillId="72" borderId="95" applyNumberFormat="0" applyAlignment="0" applyProtection="0"/>
    <xf numFmtId="0" fontId="77" fillId="73" borderId="96" applyProtection="0"/>
    <xf numFmtId="0" fontId="79" fillId="0" borderId="0" applyNumberFormat="0" applyFill="0" applyBorder="0" applyAlignment="0" applyProtection="0"/>
    <xf numFmtId="183" fontId="22" fillId="0" borderId="0" applyFill="0" applyBorder="0" applyAlignment="0" applyProtection="0"/>
    <xf numFmtId="0" fontId="82" fillId="17" borderId="99" applyProtection="0"/>
    <xf numFmtId="0" fontId="27" fillId="0" borderId="0"/>
    <xf numFmtId="0" fontId="83" fillId="0" borderId="0" applyNumberFormat="0" applyFill="0" applyBorder="0" applyAlignment="0" applyProtection="0"/>
    <xf numFmtId="0" fontId="84" fillId="0" borderId="0" applyBorder="0" applyProtection="0"/>
    <xf numFmtId="9" fontId="38" fillId="0" borderId="0"/>
    <xf numFmtId="0" fontId="85" fillId="74" borderId="0" applyNumberFormat="0" applyBorder="0" applyAlignment="0" applyProtection="0"/>
    <xf numFmtId="9" fontId="42" fillId="0" borderId="0"/>
    <xf numFmtId="0" fontId="67" fillId="64" borderId="0" applyBorder="0" applyProtection="0"/>
    <xf numFmtId="0" fontId="78" fillId="0" borderId="97" applyNumberFormat="0" applyFill="0" applyAlignment="0" applyProtection="0"/>
    <xf numFmtId="0" fontId="86" fillId="0" borderId="100" applyNumberFormat="0" applyFill="0" applyAlignment="0" applyProtection="0"/>
    <xf numFmtId="0" fontId="87" fillId="0" borderId="101" applyProtection="0"/>
    <xf numFmtId="0" fontId="70" fillId="0" borderId="91" applyProtection="0"/>
    <xf numFmtId="0" fontId="62" fillId="0" borderId="0" applyNumberFormat="0" applyFill="0" applyBorder="0" applyAlignment="0" applyProtection="0"/>
    <xf numFmtId="0" fontId="70" fillId="0" borderId="0" applyBorder="0" applyProtection="0"/>
    <xf numFmtId="176" fontId="42" fillId="0" borderId="0" applyBorder="0" applyProtection="0"/>
    <xf numFmtId="0" fontId="88" fillId="16" borderId="93" applyNumberFormat="0" applyAlignment="0" applyProtection="0"/>
    <xf numFmtId="0" fontId="89" fillId="26" borderId="94" applyProtection="0"/>
    <xf numFmtId="0" fontId="40" fillId="0" borderId="79" applyNumberFormat="0" applyFill="0" applyAlignment="0" applyProtection="0"/>
    <xf numFmtId="182" fontId="38" fillId="0" borderId="0" applyFont="0" applyFill="0" applyBorder="0" applyAlignment="0" applyProtection="0"/>
    <xf numFmtId="179" fontId="42" fillId="0" borderId="0" applyBorder="0" applyProtection="0"/>
    <xf numFmtId="179" fontId="42" fillId="0" borderId="0" applyBorder="0" applyProtection="0"/>
    <xf numFmtId="182" fontId="38" fillId="0" borderId="0" applyFont="0" applyFill="0" applyBorder="0" applyAlignment="0" applyProtection="0"/>
    <xf numFmtId="179" fontId="42" fillId="0" borderId="0" applyBorder="0" applyProtection="0"/>
    <xf numFmtId="182" fontId="38" fillId="0" borderId="0" applyFont="0" applyFill="0" applyBorder="0" applyAlignment="0" applyProtection="0"/>
    <xf numFmtId="179" fontId="42" fillId="0" borderId="0" applyBorder="0" applyProtection="0"/>
    <xf numFmtId="182" fontId="38" fillId="0" borderId="0" applyFont="0" applyFill="0" applyBorder="0" applyAlignment="0" applyProtection="0"/>
    <xf numFmtId="179" fontId="42" fillId="0" borderId="0" applyBorder="0" applyProtection="0"/>
    <xf numFmtId="0" fontId="90" fillId="0" borderId="0"/>
    <xf numFmtId="182" fontId="38" fillId="0" borderId="0" applyFont="0" applyFill="0" applyBorder="0" applyAlignment="0" applyProtection="0"/>
    <xf numFmtId="179" fontId="42" fillId="0" borderId="0" applyBorder="0" applyProtection="0"/>
    <xf numFmtId="0" fontId="91" fillId="0" borderId="0" applyNumberFormat="0" applyFill="0" applyBorder="0" applyAlignment="0" applyProtection="0"/>
    <xf numFmtId="182" fontId="38" fillId="0" borderId="0" applyFont="0" applyFill="0" applyBorder="0" applyAlignment="0" applyProtection="0"/>
    <xf numFmtId="0" fontId="92" fillId="0" borderId="0" applyBorder="0" applyProtection="0"/>
    <xf numFmtId="179" fontId="42" fillId="0" borderId="0" applyBorder="0" applyProtection="0"/>
    <xf numFmtId="182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79" fontId="42" fillId="0" borderId="0" applyBorder="0" applyProtection="0"/>
    <xf numFmtId="182" fontId="38" fillId="0" borderId="0" applyFont="0" applyFill="0" applyBorder="0" applyAlignment="0" applyProtection="0"/>
    <xf numFmtId="179" fontId="42" fillId="0" borderId="0" applyBorder="0" applyProtection="0"/>
    <xf numFmtId="182" fontId="38" fillId="0" borderId="0" applyFont="0" applyFill="0" applyBorder="0" applyAlignment="0" applyProtection="0"/>
    <xf numFmtId="179" fontId="42" fillId="0" borderId="0" applyBorder="0" applyProtection="0"/>
    <xf numFmtId="182" fontId="38" fillId="0" borderId="0" applyFont="0" applyFill="0" applyBorder="0" applyAlignment="0" applyProtection="0"/>
    <xf numFmtId="179" fontId="42" fillId="0" borderId="0" applyBorder="0" applyProtection="0"/>
    <xf numFmtId="182" fontId="38" fillId="0" borderId="0" applyFont="0" applyFill="0" applyBorder="0" applyAlignment="0" applyProtection="0"/>
    <xf numFmtId="179" fontId="42" fillId="0" borderId="0" applyBorder="0" applyProtection="0"/>
    <xf numFmtId="182" fontId="38" fillId="0" borderId="0" applyFont="0" applyFill="0" applyBorder="0" applyAlignment="0" applyProtection="0"/>
    <xf numFmtId="179" fontId="42" fillId="0" borderId="0" applyBorder="0" applyProtection="0"/>
    <xf numFmtId="184" fontId="22" fillId="0" borderId="0" applyFill="0" applyBorder="0" applyAlignment="0" applyProtection="0"/>
    <xf numFmtId="0" fontId="80" fillId="61" borderId="0" applyNumberFormat="0" applyBorder="0" applyAlignment="0" applyProtection="0"/>
    <xf numFmtId="0" fontId="69" fillId="0" borderId="90" applyNumberFormat="0" applyFill="0" applyAlignment="0" applyProtection="0"/>
    <xf numFmtId="0" fontId="59" fillId="38" borderId="0" applyBorder="0" applyProtection="0"/>
    <xf numFmtId="0" fontId="1" fillId="0" borderId="0"/>
    <xf numFmtId="0" fontId="22" fillId="0" borderId="0"/>
    <xf numFmtId="0" fontId="27" fillId="0" borderId="0"/>
    <xf numFmtId="0" fontId="95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96" fillId="0" borderId="0" applyBorder="0" applyProtection="0"/>
    <xf numFmtId="186" fontId="93" fillId="0" borderId="0"/>
    <xf numFmtId="186" fontId="94" fillId="0" borderId="0"/>
    <xf numFmtId="0" fontId="22" fillId="0" borderId="0"/>
    <xf numFmtId="0" fontId="22" fillId="0" borderId="0"/>
    <xf numFmtId="0" fontId="27" fillId="0" borderId="0"/>
    <xf numFmtId="0" fontId="42" fillId="0" borderId="0"/>
    <xf numFmtId="0" fontId="21" fillId="0" borderId="0"/>
    <xf numFmtId="0" fontId="22" fillId="18" borderId="89" applyNumberFormat="0" applyFont="0" applyAlignment="0" applyProtection="0"/>
    <xf numFmtId="0" fontId="42" fillId="57" borderId="102" applyProtection="0"/>
    <xf numFmtId="0" fontId="81" fillId="35" borderId="98" applyNumberFormat="0" applyAlignment="0" applyProtection="0"/>
    <xf numFmtId="9" fontId="22" fillId="0" borderId="0" applyFill="0" applyBorder="0" applyAlignment="0" applyProtection="0"/>
    <xf numFmtId="9" fontId="27" fillId="0" borderId="0" applyBorder="0" applyProtection="0"/>
    <xf numFmtId="9" fontId="3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9" fontId="42" fillId="0" borderId="0" applyBorder="0" applyProtection="0"/>
    <xf numFmtId="9" fontId="42" fillId="0" borderId="0" applyBorder="0" applyProtection="0"/>
    <xf numFmtId="176" fontId="42" fillId="0" borderId="0" applyBorder="0" applyProtection="0"/>
    <xf numFmtId="181" fontId="38" fillId="0" borderId="0" applyFont="0" applyFill="0" applyBorder="0" applyAlignment="0" applyProtection="0"/>
    <xf numFmtId="176" fontId="42" fillId="0" borderId="0" applyBorder="0" applyProtection="0"/>
    <xf numFmtId="184" fontId="22" fillId="0" borderId="0" applyFill="0" applyBorder="0" applyAlignment="0" applyProtection="0"/>
    <xf numFmtId="0" fontId="69" fillId="0" borderId="90" applyNumberFormat="0" applyFill="0" applyAlignment="0" applyProtection="0"/>
    <xf numFmtId="180" fontId="27" fillId="0" borderId="0" applyBorder="0" applyProtection="0"/>
    <xf numFmtId="180" fontId="27" fillId="0" borderId="0" applyBorder="0" applyProtection="0"/>
    <xf numFmtId="176" fontId="38" fillId="0" borderId="0"/>
    <xf numFmtId="184" fontId="22" fillId="0" borderId="0" applyFont="0" applyFill="0" applyBorder="0" applyAlignment="0" applyProtection="0"/>
    <xf numFmtId="180" fontId="42" fillId="0" borderId="0" applyBorder="0" applyProtection="0"/>
    <xf numFmtId="0" fontId="58" fillId="0" borderId="0" applyNumberFormat="0" applyFill="0" applyBorder="0" applyAlignment="0" applyProtection="0"/>
    <xf numFmtId="0" fontId="72" fillId="0" borderId="92" applyProtection="0"/>
    <xf numFmtId="0" fontId="72" fillId="0" borderId="92" applyProtection="0"/>
    <xf numFmtId="0" fontId="79" fillId="0" borderId="0" applyNumberFormat="0" applyFill="0" applyBorder="0" applyAlignment="0" applyProtection="0"/>
    <xf numFmtId="0" fontId="96" fillId="0" borderId="0" applyBorder="0" applyProtection="0"/>
    <xf numFmtId="180" fontId="22" fillId="0" borderId="0"/>
    <xf numFmtId="180" fontId="27" fillId="0" borderId="0"/>
  </cellStyleXfs>
  <cellXfs count="325">
    <xf numFmtId="0" fontId="0" fillId="0" borderId="0" xfId="0"/>
    <xf numFmtId="0" fontId="1" fillId="0" borderId="0" xfId="166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2" xfId="166" applyFont="1" applyFill="1" applyBorder="1" applyAlignment="1">
      <alignment horizontal="center" vertical="center" wrapText="1"/>
    </xf>
    <xf numFmtId="0" fontId="7" fillId="2" borderId="3" xfId="166" applyFont="1" applyFill="1" applyBorder="1"/>
    <xf numFmtId="0" fontId="6" fillId="3" borderId="3" xfId="166" applyFont="1" applyFill="1" applyBorder="1" applyAlignment="1">
      <alignment horizontal="center" vertical="center" wrapText="1"/>
    </xf>
    <xf numFmtId="0" fontId="6" fillId="3" borderId="4" xfId="166" applyFont="1" applyFill="1" applyBorder="1" applyAlignment="1">
      <alignment horizontal="center" vertical="center" wrapText="1"/>
    </xf>
    <xf numFmtId="0" fontId="6" fillId="3" borderId="5" xfId="166" applyFont="1" applyFill="1" applyBorder="1" applyAlignment="1">
      <alignment horizontal="center" vertical="center" wrapText="1"/>
    </xf>
    <xf numFmtId="0" fontId="6" fillId="2" borderId="5" xfId="166" applyFont="1" applyFill="1" applyBorder="1" applyAlignment="1">
      <alignment horizontal="center" vertical="center" wrapText="1"/>
    </xf>
    <xf numFmtId="0" fontId="7" fillId="2" borderId="5" xfId="166" applyFont="1" applyFill="1" applyBorder="1"/>
    <xf numFmtId="0" fontId="7" fillId="2" borderId="4" xfId="166" applyFont="1" applyFill="1" applyBorder="1"/>
    <xf numFmtId="0" fontId="8" fillId="2" borderId="5" xfId="166" applyFont="1" applyFill="1" applyBorder="1" applyAlignment="1">
      <alignment horizontal="center" vertical="center" textRotation="90"/>
    </xf>
    <xf numFmtId="49" fontId="6" fillId="4" borderId="4" xfId="166" applyNumberFormat="1" applyFont="1" applyFill="1" applyBorder="1" applyAlignment="1">
      <alignment horizontal="center" vertical="center" wrapText="1"/>
    </xf>
    <xf numFmtId="187" fontId="6" fillId="4" borderId="5" xfId="166" applyNumberFormat="1" applyFont="1" applyFill="1" applyBorder="1" applyAlignment="1">
      <alignment horizontal="center" vertical="center" wrapText="1"/>
    </xf>
    <xf numFmtId="4" fontId="9" fillId="4" borderId="5" xfId="166" applyNumberFormat="1" applyFont="1" applyFill="1" applyBorder="1" applyAlignment="1">
      <alignment horizontal="center" vertical="center" wrapText="1"/>
    </xf>
    <xf numFmtId="188" fontId="10" fillId="2" borderId="5" xfId="166" applyNumberFormat="1" applyFont="1" applyFill="1" applyBorder="1" applyAlignment="1">
      <alignment horizontal="center" vertical="center"/>
    </xf>
    <xf numFmtId="9" fontId="9" fillId="5" borderId="5" xfId="166" applyNumberFormat="1" applyFont="1" applyFill="1" applyBorder="1" applyAlignment="1">
      <alignment horizontal="center" vertical="center" wrapText="1"/>
    </xf>
    <xf numFmtId="9" fontId="9" fillId="2" borderId="5" xfId="166" applyNumberFormat="1" applyFont="1" applyFill="1" applyBorder="1" applyAlignment="1">
      <alignment horizontal="center" vertical="center"/>
    </xf>
    <xf numFmtId="49" fontId="6" fillId="0" borderId="4" xfId="166" applyNumberFormat="1" applyFont="1" applyBorder="1" applyAlignment="1">
      <alignment horizontal="center" vertical="center" wrapText="1"/>
    </xf>
    <xf numFmtId="0" fontId="10" fillId="0" borderId="5" xfId="166" applyFont="1" applyBorder="1" applyAlignment="1">
      <alignment horizontal="center" vertical="center" wrapText="1"/>
    </xf>
    <xf numFmtId="185" fontId="10" fillId="0" borderId="5" xfId="166" applyNumberFormat="1" applyFont="1" applyBorder="1" applyAlignment="1">
      <alignment horizontal="center" vertical="center"/>
    </xf>
    <xf numFmtId="188" fontId="10" fillId="6" borderId="5" xfId="166" applyNumberFormat="1" applyFont="1" applyFill="1" applyBorder="1" applyAlignment="1">
      <alignment horizontal="center" vertical="center"/>
    </xf>
    <xf numFmtId="0" fontId="7" fillId="0" borderId="4" xfId="166" applyFont="1" applyBorder="1"/>
    <xf numFmtId="189" fontId="10" fillId="0" borderId="5" xfId="166" applyNumberFormat="1" applyFont="1" applyBorder="1" applyAlignment="1">
      <alignment horizontal="center" vertical="center"/>
    </xf>
    <xf numFmtId="188" fontId="10" fillId="0" borderId="5" xfId="166" applyNumberFormat="1" applyFont="1" applyBorder="1" applyAlignment="1">
      <alignment horizontal="center" vertical="center"/>
    </xf>
    <xf numFmtId="0" fontId="10" fillId="0" borderId="5" xfId="166" applyFont="1" applyBorder="1" applyAlignment="1">
      <alignment horizontal="center" vertical="center"/>
    </xf>
    <xf numFmtId="49" fontId="6" fillId="3" borderId="4" xfId="166" applyNumberFormat="1" applyFont="1" applyFill="1" applyBorder="1" applyAlignment="1">
      <alignment horizontal="center" vertical="center" wrapText="1"/>
    </xf>
    <xf numFmtId="187" fontId="6" fillId="3" borderId="5" xfId="166" applyNumberFormat="1" applyFont="1" applyFill="1" applyBorder="1" applyAlignment="1">
      <alignment horizontal="center" vertical="center" wrapText="1"/>
    </xf>
    <xf numFmtId="4" fontId="9" fillId="3" borderId="5" xfId="166" applyNumberFormat="1" applyFont="1" applyFill="1" applyBorder="1" applyAlignment="1">
      <alignment horizontal="center" vertical="center" wrapText="1"/>
    </xf>
    <xf numFmtId="190" fontId="6" fillId="3" borderId="5" xfId="166" applyNumberFormat="1" applyFont="1" applyFill="1" applyBorder="1" applyAlignment="1">
      <alignment horizontal="center" vertical="center"/>
    </xf>
    <xf numFmtId="9" fontId="6" fillId="5" borderId="5" xfId="166" applyNumberFormat="1" applyFont="1" applyFill="1" applyBorder="1" applyAlignment="1">
      <alignment horizontal="center" vertical="center" wrapText="1"/>
    </xf>
    <xf numFmtId="9" fontId="9" fillId="6" borderId="5" xfId="166" applyNumberFormat="1" applyFont="1" applyFill="1" applyBorder="1" applyAlignment="1">
      <alignment horizontal="center" vertical="center"/>
    </xf>
    <xf numFmtId="9" fontId="9" fillId="0" borderId="5" xfId="166" applyNumberFormat="1" applyFont="1" applyBorder="1" applyAlignment="1">
      <alignment horizontal="center" vertical="center"/>
    </xf>
    <xf numFmtId="0" fontId="7" fillId="0" borderId="5" xfId="166" applyFont="1" applyBorder="1"/>
    <xf numFmtId="4" fontId="6" fillId="3" borderId="5" xfId="166" applyNumberFormat="1" applyFont="1" applyFill="1" applyBorder="1" applyAlignment="1">
      <alignment horizontal="center" vertical="center" wrapText="1"/>
    </xf>
    <xf numFmtId="0" fontId="1" fillId="0" borderId="6" xfId="166" applyBorder="1" applyAlignment="1">
      <alignment horizontal="center"/>
    </xf>
    <xf numFmtId="0" fontId="1" fillId="0" borderId="7" xfId="166" applyBorder="1" applyAlignment="1">
      <alignment horizontal="center"/>
    </xf>
    <xf numFmtId="0" fontId="6" fillId="3" borderId="8" xfId="166" applyFont="1" applyFill="1" applyBorder="1" applyAlignment="1">
      <alignment horizontal="center" vertical="center" wrapText="1"/>
    </xf>
    <xf numFmtId="0" fontId="6" fillId="3" borderId="9" xfId="166" applyFont="1" applyFill="1" applyBorder="1" applyAlignment="1">
      <alignment horizontal="center" vertical="center" wrapText="1"/>
    </xf>
    <xf numFmtId="0" fontId="6" fillId="3" borderId="10" xfId="166" applyFont="1" applyFill="1" applyBorder="1" applyAlignment="1">
      <alignment horizontal="center" vertical="center" wrapText="1"/>
    </xf>
    <xf numFmtId="4" fontId="7" fillId="2" borderId="5" xfId="166" applyNumberFormat="1" applyFont="1" applyFill="1" applyBorder="1"/>
    <xf numFmtId="0" fontId="6" fillId="0" borderId="8" xfId="166" applyFont="1" applyBorder="1" applyAlignment="1">
      <alignment horizontal="center" vertical="center" wrapText="1"/>
    </xf>
    <xf numFmtId="0" fontId="6" fillId="0" borderId="9" xfId="166" applyFont="1" applyBorder="1" applyAlignment="1">
      <alignment horizontal="center" vertical="center" wrapText="1"/>
    </xf>
    <xf numFmtId="0" fontId="6" fillId="0" borderId="10" xfId="166" applyFont="1" applyBorder="1" applyAlignment="1">
      <alignment horizontal="center" vertical="center" wrapText="1"/>
    </xf>
    <xf numFmtId="9" fontId="9" fillId="0" borderId="5" xfId="166" applyNumberFormat="1" applyFont="1" applyBorder="1" applyAlignment="1">
      <alignment horizontal="center" vertical="center" wrapText="1"/>
    </xf>
    <xf numFmtId="9" fontId="6" fillId="0" borderId="5" xfId="166" applyNumberFormat="1" applyFont="1" applyBorder="1" applyAlignment="1">
      <alignment horizontal="center" vertical="center"/>
    </xf>
    <xf numFmtId="0" fontId="4" fillId="0" borderId="5" xfId="166" applyFont="1" applyBorder="1"/>
    <xf numFmtId="0" fontId="6" fillId="3" borderId="11" xfId="166" applyFont="1" applyFill="1" applyBorder="1" applyAlignment="1">
      <alignment horizontal="center" vertical="center" wrapText="1"/>
    </xf>
    <xf numFmtId="0" fontId="6" fillId="3" borderId="12" xfId="166" applyFont="1" applyFill="1" applyBorder="1" applyAlignment="1">
      <alignment horizontal="center" vertical="center" wrapText="1"/>
    </xf>
    <xf numFmtId="4" fontId="6" fillId="0" borderId="12" xfId="166" applyNumberFormat="1" applyFont="1" applyBorder="1" applyAlignment="1">
      <alignment horizontal="center" vertical="center"/>
    </xf>
    <xf numFmtId="0" fontId="6" fillId="0" borderId="12" xfId="166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3" fillId="0" borderId="0" xfId="0" applyFont="1" applyAlignment="1">
      <alignment vertical="center" textRotation="255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/>
    <xf numFmtId="0" fontId="16" fillId="0" borderId="0" xfId="166" applyFont="1"/>
    <xf numFmtId="0" fontId="17" fillId="0" borderId="0" xfId="0" applyFont="1" applyAlignment="1">
      <alignment vertical="center" textRotation="255"/>
    </xf>
    <xf numFmtId="0" fontId="18" fillId="0" borderId="0" xfId="0" applyFont="1" applyBorder="1" applyAlignment="1" applyProtection="1">
      <alignment horizontal="left" vertical="center" wrapText="1"/>
      <protection locked="0"/>
    </xf>
    <xf numFmtId="4" fontId="10" fillId="2" borderId="5" xfId="166" applyNumberFormat="1" applyFont="1" applyFill="1" applyBorder="1" applyAlignment="1">
      <alignment horizontal="center" vertical="center"/>
    </xf>
    <xf numFmtId="190" fontId="9" fillId="3" borderId="5" xfId="166" applyNumberFormat="1" applyFont="1" applyFill="1" applyBorder="1" applyAlignment="1">
      <alignment horizontal="center" vertical="center"/>
    </xf>
    <xf numFmtId="0" fontId="1" fillId="0" borderId="15" xfId="166" applyBorder="1" applyAlignment="1">
      <alignment horizontal="center"/>
    </xf>
    <xf numFmtId="4" fontId="19" fillId="0" borderId="12" xfId="166" applyNumberFormat="1" applyFont="1" applyBorder="1" applyAlignment="1">
      <alignment horizontal="center"/>
    </xf>
    <xf numFmtId="0" fontId="19" fillId="0" borderId="12" xfId="166" applyFont="1" applyBorder="1" applyAlignment="1">
      <alignment horizontal="center"/>
    </xf>
    <xf numFmtId="0" fontId="20" fillId="0" borderId="13" xfId="0" applyFont="1" applyBorder="1" applyAlignment="1" applyProtection="1">
      <alignment horizontal="center" vertical="top" wrapText="1"/>
      <protection locked="0"/>
    </xf>
    <xf numFmtId="0" fontId="20" fillId="0" borderId="14" xfId="0" applyFont="1" applyBorder="1" applyAlignment="1" applyProtection="1">
      <alignment horizontal="center" vertical="top" wrapText="1"/>
      <protection locked="0"/>
    </xf>
    <xf numFmtId="0" fontId="21" fillId="0" borderId="0" xfId="166" applyFont="1"/>
    <xf numFmtId="9" fontId="9" fillId="7" borderId="5" xfId="166" applyNumberFormat="1" applyFont="1" applyFill="1" applyBorder="1" applyAlignment="1">
      <alignment horizontal="center" vertical="center"/>
    </xf>
    <xf numFmtId="188" fontId="19" fillId="0" borderId="5" xfId="166" applyNumberFormat="1" applyFont="1" applyBorder="1" applyAlignment="1">
      <alignment horizontal="center" vertical="center"/>
    </xf>
    <xf numFmtId="4" fontId="10" fillId="0" borderId="5" xfId="166" applyNumberFormat="1" applyFont="1" applyBorder="1" applyAlignment="1">
      <alignment horizontal="center" vertical="center"/>
    </xf>
    <xf numFmtId="4" fontId="7" fillId="0" borderId="5" xfId="166" applyNumberFormat="1" applyFont="1" applyBorder="1"/>
    <xf numFmtId="0" fontId="7" fillId="2" borderId="16" xfId="166" applyFont="1" applyFill="1" applyBorder="1"/>
    <xf numFmtId="0" fontId="7" fillId="2" borderId="17" xfId="166" applyFont="1" applyFill="1" applyBorder="1"/>
    <xf numFmtId="0" fontId="8" fillId="2" borderId="17" xfId="166" applyFont="1" applyFill="1" applyBorder="1" applyAlignment="1">
      <alignment horizontal="center" vertical="center" textRotation="90"/>
    </xf>
    <xf numFmtId="4" fontId="7" fillId="2" borderId="17" xfId="166" applyNumberFormat="1" applyFont="1" applyFill="1" applyBorder="1"/>
    <xf numFmtId="188" fontId="10" fillId="0" borderId="17" xfId="166" applyNumberFormat="1" applyFont="1" applyBorder="1" applyAlignment="1">
      <alignment horizontal="center" vertical="center"/>
    </xf>
    <xf numFmtId="9" fontId="9" fillId="0" borderId="17" xfId="166" applyNumberFormat="1" applyFont="1" applyBorder="1" applyAlignment="1">
      <alignment horizontal="center" vertical="center"/>
    </xf>
    <xf numFmtId="4" fontId="7" fillId="0" borderId="17" xfId="166" applyNumberFormat="1" applyFont="1" applyBorder="1"/>
    <xf numFmtId="0" fontId="7" fillId="0" borderId="17" xfId="166" applyFont="1" applyBorder="1"/>
    <xf numFmtId="9" fontId="9" fillId="6" borderId="17" xfId="166" applyNumberFormat="1" applyFont="1" applyFill="1" applyBorder="1" applyAlignment="1">
      <alignment horizontal="center" vertical="center"/>
    </xf>
    <xf numFmtId="0" fontId="1" fillId="0" borderId="18" xfId="166" applyBorder="1" applyAlignment="1">
      <alignment horizontal="center"/>
    </xf>
    <xf numFmtId="0" fontId="4" fillId="0" borderId="17" xfId="166" applyFont="1" applyBorder="1"/>
    <xf numFmtId="0" fontId="19" fillId="0" borderId="19" xfId="166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 wrapText="1"/>
    </xf>
    <xf numFmtId="2" fontId="22" fillId="0" borderId="0" xfId="0" applyNumberFormat="1" applyFont="1" applyAlignment="1">
      <alignment horizontal="center"/>
    </xf>
    <xf numFmtId="181" fontId="22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82" fontId="22" fillId="0" borderId="0" xfId="133" applyFont="1"/>
    <xf numFmtId="182" fontId="23" fillId="0" borderId="0" xfId="133" applyFont="1"/>
    <xf numFmtId="0" fontId="23" fillId="0" borderId="0" xfId="0" applyFont="1"/>
    <xf numFmtId="0" fontId="22" fillId="0" borderId="0" xfId="0" applyFont="1"/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 wrapText="1"/>
    </xf>
    <xf numFmtId="2" fontId="24" fillId="0" borderId="0" xfId="0" applyNumberFormat="1" applyFont="1" applyAlignment="1">
      <alignment horizontal="center"/>
    </xf>
    <xf numFmtId="181" fontId="24" fillId="0" borderId="0" xfId="0" applyNumberFormat="1" applyFont="1" applyAlignment="1">
      <alignment horizontal="right"/>
    </xf>
    <xf numFmtId="2" fontId="24" fillId="0" borderId="0" xfId="0" applyNumberFormat="1" applyFont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center"/>
    </xf>
    <xf numFmtId="49" fontId="24" fillId="0" borderId="20" xfId="0" applyNumberFormat="1" applyFont="1" applyBorder="1" applyAlignment="1">
      <alignment horizontal="center"/>
    </xf>
    <xf numFmtId="0" fontId="24" fillId="0" borderId="21" xfId="0" applyFont="1" applyBorder="1" applyAlignment="1">
      <alignment horizontal="left" wrapText="1"/>
    </xf>
    <xf numFmtId="0" fontId="25" fillId="8" borderId="22" xfId="0" applyFont="1" applyFill="1" applyBorder="1" applyAlignment="1">
      <alignment horizontal="center" vertical="center" wrapText="1"/>
    </xf>
    <xf numFmtId="0" fontId="25" fillId="8" borderId="23" xfId="0" applyFont="1" applyFill="1" applyBorder="1" applyAlignment="1">
      <alignment horizontal="center" vertical="center" wrapText="1"/>
    </xf>
    <xf numFmtId="0" fontId="25" fillId="8" borderId="24" xfId="0" applyFont="1" applyFill="1" applyBorder="1" applyAlignment="1">
      <alignment horizontal="center" vertical="center"/>
    </xf>
    <xf numFmtId="0" fontId="25" fillId="8" borderId="25" xfId="0" applyFont="1" applyFill="1" applyBorder="1" applyAlignment="1">
      <alignment horizontal="center" vertical="center" wrapText="1"/>
    </xf>
    <xf numFmtId="2" fontId="25" fillId="8" borderId="26" xfId="0" applyNumberFormat="1" applyFont="1" applyFill="1" applyBorder="1" applyAlignment="1">
      <alignment horizontal="center" vertical="center"/>
    </xf>
    <xf numFmtId="2" fontId="25" fillId="8" borderId="26" xfId="0" applyNumberFormat="1" applyFont="1" applyFill="1" applyBorder="1" applyAlignment="1">
      <alignment horizontal="center" vertical="center" wrapText="1"/>
    </xf>
    <xf numFmtId="181" fontId="25" fillId="8" borderId="26" xfId="0" applyNumberFormat="1" applyFont="1" applyFill="1" applyBorder="1" applyAlignment="1">
      <alignment horizontal="center" vertical="center" wrapText="1"/>
    </xf>
    <xf numFmtId="0" fontId="25" fillId="8" borderId="26" xfId="0" applyFont="1" applyFill="1" applyBorder="1" applyAlignment="1">
      <alignment horizontal="center" vertical="center" wrapText="1"/>
    </xf>
    <xf numFmtId="2" fontId="25" fillId="8" borderId="25" xfId="0" applyNumberFormat="1" applyFont="1" applyFill="1" applyBorder="1" applyAlignment="1">
      <alignment horizontal="center" vertical="center"/>
    </xf>
    <xf numFmtId="2" fontId="25" fillId="8" borderId="25" xfId="0" applyNumberFormat="1" applyFont="1" applyFill="1" applyBorder="1" applyAlignment="1">
      <alignment horizontal="center" vertical="center" wrapText="1"/>
    </xf>
    <xf numFmtId="181" fontId="25" fillId="8" borderId="25" xfId="0" applyNumberFormat="1" applyFont="1" applyFill="1" applyBorder="1" applyAlignment="1">
      <alignment horizontal="center" vertical="center" wrapText="1"/>
    </xf>
    <xf numFmtId="0" fontId="25" fillId="8" borderId="27" xfId="0" applyFont="1" applyFill="1" applyBorder="1" applyAlignment="1">
      <alignment horizontal="center" vertical="center"/>
    </xf>
    <xf numFmtId="0" fontId="25" fillId="8" borderId="28" xfId="0" applyFont="1" applyFill="1" applyBorder="1" applyAlignment="1">
      <alignment horizontal="center" vertical="center" wrapText="1"/>
    </xf>
    <xf numFmtId="2" fontId="25" fillId="8" borderId="28" xfId="0" applyNumberFormat="1" applyFont="1" applyFill="1" applyBorder="1" applyAlignment="1">
      <alignment horizontal="center" vertical="center"/>
    </xf>
    <xf numFmtId="2" fontId="25" fillId="8" borderId="28" xfId="0" applyNumberFormat="1" applyFont="1" applyFill="1" applyBorder="1" applyAlignment="1">
      <alignment horizontal="center" vertical="center" wrapText="1"/>
    </xf>
    <xf numFmtId="181" fontId="25" fillId="8" borderId="28" xfId="0" applyNumberFormat="1" applyFont="1" applyFill="1" applyBorder="1" applyAlignment="1">
      <alignment horizontal="center" vertical="center" wrapText="1"/>
    </xf>
    <xf numFmtId="0" fontId="26" fillId="9" borderId="29" xfId="180" applyFont="1" applyFill="1" applyBorder="1" applyAlignment="1">
      <alignment horizontal="center" vertical="center"/>
    </xf>
    <xf numFmtId="49" fontId="26" fillId="9" borderId="30" xfId="180" applyNumberFormat="1" applyFont="1" applyFill="1" applyBorder="1" applyAlignment="1">
      <alignment horizontal="center" vertical="center"/>
    </xf>
    <xf numFmtId="0" fontId="26" fillId="9" borderId="30" xfId="180" applyFont="1" applyFill="1" applyBorder="1" applyAlignment="1" applyProtection="1">
      <alignment horizontal="center" vertical="center" wrapText="1"/>
    </xf>
    <xf numFmtId="2" fontId="25" fillId="10" borderId="30" xfId="0" applyNumberFormat="1" applyFont="1" applyFill="1" applyBorder="1" applyAlignment="1" applyProtection="1">
      <alignment horizontal="left" vertical="center" wrapText="1"/>
    </xf>
    <xf numFmtId="2" fontId="24" fillId="10" borderId="30" xfId="0" applyNumberFormat="1" applyFont="1" applyFill="1" applyBorder="1" applyAlignment="1">
      <alignment horizontal="center" vertical="center"/>
    </xf>
    <xf numFmtId="181" fontId="24" fillId="10" borderId="30" xfId="0" applyNumberFormat="1" applyFont="1" applyFill="1" applyBorder="1" applyAlignment="1">
      <alignment horizontal="center" vertical="center" wrapText="1"/>
    </xf>
    <xf numFmtId="0" fontId="25" fillId="10" borderId="30" xfId="0" applyFont="1" applyFill="1" applyBorder="1" applyAlignment="1">
      <alignment horizontal="center" vertical="center" wrapText="1"/>
    </xf>
    <xf numFmtId="0" fontId="27" fillId="11" borderId="31" xfId="180" applyFont="1" applyFill="1" applyBorder="1" applyAlignment="1">
      <alignment horizontal="center" vertical="center"/>
    </xf>
    <xf numFmtId="49" fontId="27" fillId="11" borderId="14" xfId="180" applyNumberFormat="1" applyFont="1" applyFill="1" applyBorder="1" applyAlignment="1">
      <alignment horizontal="center" vertical="center" wrapText="1"/>
    </xf>
    <xf numFmtId="0" fontId="27" fillId="11" borderId="14" xfId="180" applyFont="1" applyFill="1" applyBorder="1" applyAlignment="1" applyProtection="1">
      <alignment horizontal="center" vertical="center" wrapText="1"/>
    </xf>
    <xf numFmtId="2" fontId="24" fillId="2" borderId="14" xfId="0" applyNumberFormat="1" applyFont="1" applyFill="1" applyBorder="1" applyAlignment="1" applyProtection="1">
      <alignment horizontal="left" vertical="center" wrapText="1"/>
    </xf>
    <xf numFmtId="2" fontId="24" fillId="2" borderId="14" xfId="0" applyNumberFormat="1" applyFont="1" applyFill="1" applyBorder="1" applyAlignment="1">
      <alignment horizontal="center" vertical="center"/>
    </xf>
    <xf numFmtId="4" fontId="24" fillId="2" borderId="14" xfId="0" applyNumberFormat="1" applyFont="1" applyFill="1" applyBorder="1" applyAlignment="1">
      <alignment horizontal="center" vertical="center"/>
    </xf>
    <xf numFmtId="181" fontId="24" fillId="2" borderId="14" xfId="0" applyNumberFormat="1" applyFont="1" applyFill="1" applyBorder="1" applyAlignment="1">
      <alignment horizontal="center" vertical="center" wrapText="1"/>
    </xf>
    <xf numFmtId="10" fontId="24" fillId="2" borderId="14" xfId="7" applyNumberFormat="1" applyFont="1" applyFill="1" applyBorder="1" applyAlignment="1">
      <alignment horizontal="center" vertical="center" wrapText="1"/>
    </xf>
    <xf numFmtId="0" fontId="26" fillId="9" borderId="31" xfId="180" applyFont="1" applyFill="1" applyBorder="1" applyAlignment="1">
      <alignment horizontal="center" vertical="center"/>
    </xf>
    <xf numFmtId="49" fontId="26" fillId="9" borderId="14" xfId="180" applyNumberFormat="1" applyFont="1" applyFill="1" applyBorder="1" applyAlignment="1">
      <alignment horizontal="center" vertical="center"/>
    </xf>
    <xf numFmtId="0" fontId="26" fillId="9" borderId="14" xfId="180" applyFont="1" applyFill="1" applyBorder="1" applyAlignment="1" applyProtection="1">
      <alignment horizontal="center" vertical="center" wrapText="1"/>
    </xf>
    <xf numFmtId="2" fontId="25" fillId="9" borderId="14" xfId="0" applyNumberFormat="1" applyFont="1" applyFill="1" applyBorder="1" applyAlignment="1" applyProtection="1">
      <alignment horizontal="left" vertical="center" wrapText="1"/>
    </xf>
    <xf numFmtId="2" fontId="24" fillId="9" borderId="14" xfId="0" applyNumberFormat="1" applyFont="1" applyFill="1" applyBorder="1" applyAlignment="1">
      <alignment horizontal="center" vertical="center"/>
    </xf>
    <xf numFmtId="4" fontId="24" fillId="9" borderId="14" xfId="0" applyNumberFormat="1" applyFont="1" applyFill="1" applyBorder="1" applyAlignment="1">
      <alignment horizontal="center" vertical="center"/>
    </xf>
    <xf numFmtId="181" fontId="24" fillId="9" borderId="14" xfId="0" applyNumberFormat="1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0" fontId="27" fillId="12" borderId="31" xfId="180" applyFont="1" applyFill="1" applyBorder="1" applyAlignment="1">
      <alignment horizontal="center" vertical="center"/>
    </xf>
    <xf numFmtId="49" fontId="27" fillId="12" borderId="14" xfId="180" applyNumberFormat="1" applyFont="1" applyFill="1" applyBorder="1" applyAlignment="1">
      <alignment horizontal="center" vertical="center"/>
    </xf>
    <xf numFmtId="0" fontId="27" fillId="12" borderId="14" xfId="180" applyFont="1" applyFill="1" applyBorder="1" applyAlignment="1" applyProtection="1">
      <alignment horizontal="center" vertical="center" wrapText="1"/>
    </xf>
    <xf numFmtId="2" fontId="24" fillId="8" borderId="14" xfId="0" applyNumberFormat="1" applyFont="1" applyFill="1" applyBorder="1" applyAlignment="1" applyProtection="1">
      <alignment horizontal="left" vertical="center" wrapText="1"/>
    </xf>
    <xf numFmtId="2" fontId="24" fillId="8" borderId="14" xfId="0" applyNumberFormat="1" applyFont="1" applyFill="1" applyBorder="1" applyAlignment="1">
      <alignment horizontal="center" vertical="center"/>
    </xf>
    <xf numFmtId="4" fontId="24" fillId="8" borderId="14" xfId="0" applyNumberFormat="1" applyFont="1" applyFill="1" applyBorder="1" applyAlignment="1">
      <alignment horizontal="center" vertical="center"/>
    </xf>
    <xf numFmtId="181" fontId="24" fillId="8" borderId="14" xfId="0" applyNumberFormat="1" applyFont="1" applyFill="1" applyBorder="1" applyAlignment="1">
      <alignment horizontal="center" vertical="center" wrapText="1"/>
    </xf>
    <xf numFmtId="0" fontId="25" fillId="8" borderId="14" xfId="0" applyFont="1" applyFill="1" applyBorder="1" applyAlignment="1">
      <alignment horizontal="center" vertical="center" wrapText="1"/>
    </xf>
    <xf numFmtId="49" fontId="27" fillId="11" borderId="14" xfId="180" applyNumberFormat="1" applyFont="1" applyFill="1" applyBorder="1" applyAlignment="1">
      <alignment horizontal="center" vertical="center"/>
    </xf>
    <xf numFmtId="0" fontId="26" fillId="12" borderId="31" xfId="180" applyFont="1" applyFill="1" applyBorder="1" applyAlignment="1">
      <alignment horizontal="center" vertical="center"/>
    </xf>
    <xf numFmtId="49" fontId="26" fillId="12" borderId="14" xfId="180" applyNumberFormat="1" applyFont="1" applyFill="1" applyBorder="1" applyAlignment="1">
      <alignment horizontal="center" vertical="center"/>
    </xf>
    <xf numFmtId="0" fontId="26" fillId="12" borderId="14" xfId="180" applyFont="1" applyFill="1" applyBorder="1" applyAlignment="1" applyProtection="1">
      <alignment horizontal="center" vertical="center" wrapText="1"/>
    </xf>
    <xf numFmtId="2" fontId="25" fillId="8" borderId="14" xfId="0" applyNumberFormat="1" applyFont="1" applyFill="1" applyBorder="1" applyAlignment="1" applyProtection="1">
      <alignment horizontal="left" vertical="center" wrapText="1"/>
    </xf>
    <xf numFmtId="2" fontId="24" fillId="0" borderId="14" xfId="0" applyNumberFormat="1" applyFont="1" applyFill="1" applyBorder="1" applyAlignment="1">
      <alignment horizontal="center" vertical="center"/>
    </xf>
    <xf numFmtId="4" fontId="24" fillId="0" borderId="14" xfId="0" applyNumberFormat="1" applyFont="1" applyFill="1" applyBorder="1" applyAlignment="1">
      <alignment horizontal="center" vertical="center"/>
    </xf>
    <xf numFmtId="181" fontId="24" fillId="0" borderId="14" xfId="0" applyNumberFormat="1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2" fontId="24" fillId="12" borderId="14" xfId="0" applyNumberFormat="1" applyFont="1" applyFill="1" applyBorder="1" applyAlignment="1" applyProtection="1">
      <alignment horizontal="left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4" fillId="13" borderId="32" xfId="176" applyNumberFormat="1" applyFont="1" applyFill="1" applyBorder="1" applyAlignment="1">
      <alignment horizontal="center" vertical="center"/>
    </xf>
    <xf numFmtId="49" fontId="24" fillId="13" borderId="33" xfId="176" applyNumberFormat="1" applyFont="1" applyFill="1" applyBorder="1" applyAlignment="1">
      <alignment horizontal="center" vertical="center" wrapText="1"/>
    </xf>
    <xf numFmtId="0" fontId="24" fillId="13" borderId="33" xfId="176" applyNumberFormat="1" applyFont="1" applyFill="1" applyBorder="1" applyAlignment="1">
      <alignment horizontal="center" vertical="center"/>
    </xf>
    <xf numFmtId="4" fontId="24" fillId="2" borderId="33" xfId="175" applyNumberFormat="1" applyFont="1" applyFill="1" applyBorder="1" applyAlignment="1">
      <alignment vertical="center" wrapText="1"/>
    </xf>
    <xf numFmtId="0" fontId="24" fillId="2" borderId="33" xfId="0" applyFont="1" applyFill="1" applyBorder="1" applyAlignment="1">
      <alignment horizontal="center" vertical="center" wrapText="1"/>
    </xf>
    <xf numFmtId="4" fontId="24" fillId="13" borderId="33" xfId="180" applyNumberFormat="1" applyFont="1" applyFill="1" applyBorder="1" applyAlignment="1">
      <alignment horizontal="center" vertical="center" wrapText="1"/>
    </xf>
    <xf numFmtId="176" fontId="24" fillId="13" borderId="33" xfId="180" applyNumberFormat="1" applyFont="1" applyFill="1" applyBorder="1" applyAlignment="1">
      <alignment horizontal="right" vertical="center"/>
    </xf>
    <xf numFmtId="10" fontId="24" fillId="2" borderId="33" xfId="7" applyNumberFormat="1" applyFont="1" applyFill="1" applyBorder="1" applyAlignment="1">
      <alignment horizontal="right" vertical="center"/>
    </xf>
    <xf numFmtId="0" fontId="25" fillId="10" borderId="34" xfId="0" applyFont="1" applyFill="1" applyBorder="1" applyAlignment="1">
      <alignment horizontal="center" vertical="center" wrapText="1"/>
    </xf>
    <xf numFmtId="0" fontId="25" fillId="10" borderId="3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top" wrapText="1"/>
      <protection locked="0"/>
    </xf>
    <xf numFmtId="0" fontId="20" fillId="0" borderId="36" xfId="0" applyFont="1" applyBorder="1" applyAlignment="1" applyProtection="1">
      <alignment horizontal="center" vertical="top" wrapText="1"/>
      <protection locked="0"/>
    </xf>
    <xf numFmtId="0" fontId="20" fillId="0" borderId="23" xfId="0" applyFont="1" applyBorder="1" applyAlignment="1" applyProtection="1">
      <alignment horizontal="center" vertical="top" wrapText="1"/>
      <protection locked="0"/>
    </xf>
    <xf numFmtId="0" fontId="12" fillId="0" borderId="37" xfId="0" applyFont="1" applyBorder="1" applyAlignment="1" applyProtection="1">
      <alignment horizontal="center" vertical="top" wrapText="1"/>
      <protection locked="0"/>
    </xf>
    <xf numFmtId="0" fontId="12" fillId="0" borderId="38" xfId="0" applyFont="1" applyBorder="1" applyAlignment="1" applyProtection="1">
      <alignment horizontal="center" vertical="top" wrapText="1"/>
      <protection locked="0"/>
    </xf>
    <xf numFmtId="0" fontId="12" fillId="0" borderId="39" xfId="0" applyFont="1" applyBorder="1" applyAlignment="1" applyProtection="1">
      <alignment horizontal="center" vertical="top" wrapText="1"/>
      <protection locked="0"/>
    </xf>
    <xf numFmtId="0" fontId="20" fillId="0" borderId="33" xfId="0" applyFont="1" applyBorder="1" applyAlignment="1" applyProtection="1">
      <alignment horizontal="center" vertical="top" wrapText="1"/>
      <protection locked="0"/>
    </xf>
    <xf numFmtId="0" fontId="12" fillId="0" borderId="33" xfId="0" applyFont="1" applyBorder="1" applyAlignment="1" applyProtection="1">
      <alignment horizontal="center" vertical="top" wrapText="1"/>
      <protection locked="0"/>
    </xf>
    <xf numFmtId="0" fontId="20" fillId="0" borderId="40" xfId="0" applyFont="1" applyBorder="1" applyAlignment="1" applyProtection="1">
      <alignment horizontal="center" vertical="top" wrapText="1"/>
      <protection locked="0"/>
    </xf>
    <xf numFmtId="0" fontId="20" fillId="0" borderId="41" xfId="0" applyFont="1" applyBorder="1" applyAlignment="1" applyProtection="1">
      <alignment horizontal="center" vertical="top" wrapText="1"/>
      <protection locked="0"/>
    </xf>
    <xf numFmtId="0" fontId="14" fillId="0" borderId="42" xfId="0" applyFont="1" applyBorder="1" applyAlignment="1" applyProtection="1">
      <alignment horizontal="center" vertical="center" textRotation="255"/>
      <protection locked="0"/>
    </xf>
    <xf numFmtId="4" fontId="28" fillId="0" borderId="42" xfId="0" applyNumberFormat="1" applyFont="1" applyBorder="1" applyAlignment="1" applyProtection="1">
      <alignment horizontal="left" vertical="center" wrapText="1"/>
      <protection locked="0"/>
    </xf>
    <xf numFmtId="4" fontId="28" fillId="0" borderId="0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 textRotation="255"/>
      <protection locked="0"/>
    </xf>
    <xf numFmtId="4" fontId="28" fillId="0" borderId="0" xfId="0" applyNumberFormat="1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4" fontId="28" fillId="0" borderId="0" xfId="0" applyNumberFormat="1" applyFont="1" applyAlignment="1" applyProtection="1">
      <alignment horizontal="left" vertical="center" wrapText="1"/>
      <protection locked="0"/>
    </xf>
    <xf numFmtId="4" fontId="14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Border="1" applyAlignment="1"/>
    <xf numFmtId="182" fontId="24" fillId="0" borderId="0" xfId="133" applyFont="1"/>
    <xf numFmtId="182" fontId="25" fillId="0" borderId="0" xfId="133" applyFont="1"/>
    <xf numFmtId="0" fontId="25" fillId="0" borderId="0" xfId="0" applyFont="1"/>
    <xf numFmtId="0" fontId="25" fillId="8" borderId="43" xfId="0" applyFont="1" applyFill="1" applyBorder="1" applyAlignment="1">
      <alignment horizontal="center" vertical="center" wrapText="1"/>
    </xf>
    <xf numFmtId="0" fontId="25" fillId="8" borderId="44" xfId="0" applyFont="1" applyFill="1" applyBorder="1" applyAlignment="1" applyProtection="1">
      <alignment horizontal="center" vertical="center" wrapText="1"/>
      <protection locked="0"/>
    </xf>
    <xf numFmtId="0" fontId="25" fillId="8" borderId="23" xfId="0" applyFont="1" applyFill="1" applyBorder="1" applyAlignment="1" applyProtection="1">
      <alignment horizontal="center" vertical="center" wrapText="1"/>
      <protection locked="0"/>
    </xf>
    <xf numFmtId="0" fontId="25" fillId="8" borderId="33" xfId="0" applyFont="1" applyFill="1" applyBorder="1" applyAlignment="1">
      <alignment horizontal="center" vertical="center" wrapText="1"/>
    </xf>
    <xf numFmtId="0" fontId="25" fillId="8" borderId="45" xfId="0" applyFont="1" applyFill="1" applyBorder="1" applyAlignment="1">
      <alignment horizontal="center" vertical="center" wrapText="1"/>
    </xf>
    <xf numFmtId="0" fontId="25" fillId="8" borderId="46" xfId="0" applyFont="1" applyFill="1" applyBorder="1" applyAlignment="1" applyProtection="1">
      <alignment horizontal="center" vertical="center" wrapText="1"/>
      <protection locked="0"/>
    </xf>
    <xf numFmtId="182" fontId="25" fillId="8" borderId="26" xfId="133" applyFont="1" applyFill="1" applyBorder="1" applyAlignment="1" applyProtection="1">
      <alignment horizontal="center" vertical="center" wrapText="1"/>
      <protection locked="0"/>
    </xf>
    <xf numFmtId="0" fontId="25" fillId="8" borderId="33" xfId="0" applyFont="1" applyFill="1" applyBorder="1" applyAlignment="1" applyProtection="1">
      <alignment horizontal="center" vertical="center" wrapText="1"/>
      <protection locked="0"/>
    </xf>
    <xf numFmtId="0" fontId="25" fillId="8" borderId="47" xfId="0" applyFont="1" applyFill="1" applyBorder="1" applyAlignment="1" applyProtection="1">
      <alignment horizontal="center" vertical="center" wrapText="1"/>
      <protection locked="0"/>
    </xf>
    <xf numFmtId="182" fontId="25" fillId="8" borderId="25" xfId="133" applyFont="1" applyFill="1" applyBorder="1" applyAlignment="1" applyProtection="1">
      <alignment horizontal="center" vertical="center" wrapText="1"/>
      <protection locked="0"/>
    </xf>
    <xf numFmtId="0" fontId="25" fillId="8" borderId="48" xfId="0" applyFont="1" applyFill="1" applyBorder="1" applyAlignment="1" applyProtection="1">
      <alignment horizontal="center" vertical="center" wrapText="1"/>
      <protection locked="0"/>
    </xf>
    <xf numFmtId="0" fontId="25" fillId="8" borderId="48" xfId="0" applyFont="1" applyFill="1" applyBorder="1" applyAlignment="1">
      <alignment horizontal="center" vertical="center" wrapText="1"/>
    </xf>
    <xf numFmtId="182" fontId="25" fillId="8" borderId="49" xfId="133" applyFont="1" applyFill="1" applyBorder="1" applyAlignment="1">
      <alignment horizontal="center" vertical="center" wrapText="1"/>
    </xf>
    <xf numFmtId="0" fontId="25" fillId="8" borderId="50" xfId="0" applyFont="1" applyFill="1" applyBorder="1" applyAlignment="1" applyProtection="1">
      <alignment horizontal="center" vertical="center" wrapText="1"/>
      <protection locked="0"/>
    </xf>
    <xf numFmtId="182" fontId="25" fillId="8" borderId="28" xfId="133" applyFont="1" applyFill="1" applyBorder="1" applyAlignment="1" applyProtection="1">
      <alignment horizontal="center" vertical="center" wrapText="1"/>
      <protection locked="0"/>
    </xf>
    <xf numFmtId="4" fontId="24" fillId="10" borderId="30" xfId="0" applyNumberFormat="1" applyFont="1" applyFill="1" applyBorder="1" applyAlignment="1">
      <alignment horizontal="right" vertical="center" wrapText="1"/>
    </xf>
    <xf numFmtId="4" fontId="25" fillId="10" borderId="51" xfId="0" applyNumberFormat="1" applyFont="1" applyFill="1" applyBorder="1" applyAlignment="1">
      <alignment horizontal="right" vertical="center" wrapText="1"/>
    </xf>
    <xf numFmtId="0" fontId="25" fillId="10" borderId="52" xfId="0" applyFont="1" applyFill="1" applyBorder="1" applyAlignment="1" applyProtection="1">
      <alignment horizontal="center" vertical="center" wrapText="1"/>
      <protection locked="0"/>
    </xf>
    <xf numFmtId="4" fontId="24" fillId="10" borderId="53" xfId="0" applyNumberFormat="1" applyFont="1" applyFill="1" applyBorder="1" applyAlignment="1" applyProtection="1">
      <alignment horizontal="right" vertical="center" wrapText="1"/>
      <protection locked="0"/>
    </xf>
    <xf numFmtId="4" fontId="25" fillId="10" borderId="30" xfId="133" applyNumberFormat="1" applyFont="1" applyFill="1" applyBorder="1" applyAlignment="1" applyProtection="1">
      <alignment horizontal="right" vertical="center" wrapText="1"/>
      <protection locked="0"/>
    </xf>
    <xf numFmtId="0" fontId="22" fillId="10" borderId="30" xfId="0" applyFont="1" applyFill="1" applyBorder="1" applyProtection="1">
      <protection locked="0"/>
    </xf>
    <xf numFmtId="0" fontId="24" fillId="2" borderId="14" xfId="0" applyFont="1" applyFill="1" applyBorder="1" applyAlignment="1">
      <alignment horizontal="right" vertical="center" wrapText="1"/>
    </xf>
    <xf numFmtId="4" fontId="24" fillId="2" borderId="40" xfId="0" applyNumberFormat="1" applyFont="1" applyFill="1" applyBorder="1" applyAlignment="1">
      <alignment horizontal="right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5" fillId="2" borderId="55" xfId="0" applyFont="1" applyFill="1" applyBorder="1" applyAlignment="1" applyProtection="1">
      <alignment horizontal="center" vertical="center" wrapText="1"/>
      <protection locked="0"/>
    </xf>
    <xf numFmtId="4" fontId="24" fillId="2" borderId="56" xfId="0" applyNumberFormat="1" applyFont="1" applyFill="1" applyBorder="1" applyAlignment="1" applyProtection="1">
      <alignment horizontal="right" vertical="center" wrapText="1"/>
      <protection locked="0"/>
    </xf>
    <xf numFmtId="4" fontId="25" fillId="2" borderId="14" xfId="133" applyNumberFormat="1" applyFont="1" applyFill="1" applyBorder="1" applyAlignment="1" applyProtection="1">
      <alignment horizontal="right" vertical="center" wrapText="1"/>
      <protection locked="0"/>
    </xf>
    <xf numFmtId="0" fontId="22" fillId="0" borderId="14" xfId="0" applyFont="1" applyBorder="1" applyProtection="1">
      <protection locked="0"/>
    </xf>
    <xf numFmtId="0" fontId="25" fillId="9" borderId="40" xfId="0" applyFont="1" applyFill="1" applyBorder="1" applyAlignment="1">
      <alignment horizontal="center" vertical="center" wrapText="1"/>
    </xf>
    <xf numFmtId="4" fontId="25" fillId="9" borderId="54" xfId="0" applyNumberFormat="1" applyFont="1" applyFill="1" applyBorder="1" applyAlignment="1">
      <alignment horizontal="right" vertical="center" wrapText="1"/>
    </xf>
    <xf numFmtId="0" fontId="25" fillId="9" borderId="55" xfId="0" applyFont="1" applyFill="1" applyBorder="1" applyAlignment="1" applyProtection="1">
      <alignment horizontal="center" vertical="center" wrapText="1"/>
      <protection locked="0"/>
    </xf>
    <xf numFmtId="4" fontId="24" fillId="9" borderId="56" xfId="0" applyNumberFormat="1" applyFont="1" applyFill="1" applyBorder="1" applyAlignment="1" applyProtection="1">
      <alignment horizontal="right" vertical="center" wrapText="1"/>
      <protection locked="0"/>
    </xf>
    <xf numFmtId="4" fontId="25" fillId="9" borderId="14" xfId="133" applyNumberFormat="1" applyFont="1" applyFill="1" applyBorder="1" applyAlignment="1" applyProtection="1">
      <alignment horizontal="right" vertical="center" wrapText="1"/>
      <protection locked="0"/>
    </xf>
    <xf numFmtId="0" fontId="22" fillId="9" borderId="14" xfId="0" applyFont="1" applyFill="1" applyBorder="1" applyProtection="1">
      <protection locked="0"/>
    </xf>
    <xf numFmtId="0" fontId="25" fillId="8" borderId="40" xfId="0" applyFont="1" applyFill="1" applyBorder="1" applyAlignment="1">
      <alignment horizontal="center" vertical="center" wrapText="1"/>
    </xf>
    <xf numFmtId="4" fontId="24" fillId="8" borderId="40" xfId="0" applyNumberFormat="1" applyFont="1" applyFill="1" applyBorder="1" applyAlignment="1">
      <alignment horizontal="right" vertical="center" wrapText="1"/>
    </xf>
    <xf numFmtId="0" fontId="25" fillId="0" borderId="40" xfId="0" applyFont="1" applyFill="1" applyBorder="1" applyAlignment="1">
      <alignment horizontal="center" vertical="center" wrapText="1"/>
    </xf>
    <xf numFmtId="4" fontId="24" fillId="2" borderId="33" xfId="133" applyNumberFormat="1" applyFont="1" applyFill="1" applyBorder="1" applyAlignment="1">
      <alignment vertical="center"/>
    </xf>
    <xf numFmtId="10" fontId="24" fillId="2" borderId="37" xfId="7" applyNumberFormat="1" applyFont="1" applyFill="1" applyBorder="1" applyAlignment="1">
      <alignment vertical="center"/>
    </xf>
    <xf numFmtId="4" fontId="24" fillId="2" borderId="37" xfId="133" applyNumberFormat="1" applyFont="1" applyFill="1" applyBorder="1" applyAlignment="1">
      <alignment vertical="center"/>
    </xf>
    <xf numFmtId="4" fontId="24" fillId="2" borderId="45" xfId="133" applyNumberFormat="1" applyFont="1" applyFill="1" applyBorder="1" applyAlignment="1">
      <alignment vertical="center"/>
    </xf>
    <xf numFmtId="4" fontId="24" fillId="2" borderId="57" xfId="133" applyNumberFormat="1" applyFont="1" applyFill="1" applyBorder="1" applyAlignment="1" applyProtection="1">
      <alignment vertical="center"/>
      <protection locked="0"/>
    </xf>
    <xf numFmtId="4" fontId="24" fillId="2" borderId="39" xfId="133" applyNumberFormat="1" applyFont="1" applyFill="1" applyBorder="1" applyAlignment="1" applyProtection="1">
      <alignment vertical="center"/>
      <protection locked="0"/>
    </xf>
    <xf numFmtId="4" fontId="24" fillId="2" borderId="33" xfId="0" applyNumberFormat="1" applyFont="1" applyFill="1" applyBorder="1" applyAlignment="1" applyProtection="1">
      <alignment horizontal="right" vertical="center"/>
      <protection locked="0"/>
    </xf>
    <xf numFmtId="0" fontId="22" fillId="0" borderId="33" xfId="0" applyFont="1" applyBorder="1" applyProtection="1">
      <protection locked="0"/>
    </xf>
    <xf numFmtId="10" fontId="25" fillId="10" borderId="35" xfId="7" applyNumberFormat="1" applyFont="1" applyFill="1" applyBorder="1" applyAlignment="1" applyProtection="1">
      <alignment vertical="center" wrapText="1"/>
      <protection locked="0"/>
    </xf>
    <xf numFmtId="4" fontId="25" fillId="10" borderId="58" xfId="2" applyNumberFormat="1" applyFont="1" applyFill="1" applyBorder="1" applyAlignment="1" applyProtection="1">
      <alignment vertical="center" wrapText="1"/>
      <protection locked="0"/>
    </xf>
    <xf numFmtId="2" fontId="25" fillId="10" borderId="35" xfId="2" applyNumberFormat="1" applyFont="1" applyFill="1" applyBorder="1" applyAlignment="1" applyProtection="1">
      <alignment vertical="center" wrapText="1"/>
      <protection locked="0"/>
    </xf>
    <xf numFmtId="10" fontId="25" fillId="10" borderId="35" xfId="7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25" fillId="8" borderId="59" xfId="0" applyFont="1" applyFill="1" applyBorder="1" applyAlignment="1" applyProtection="1">
      <alignment horizontal="center" vertical="center" wrapText="1"/>
      <protection locked="0"/>
    </xf>
    <xf numFmtId="0" fontId="25" fillId="8" borderId="60" xfId="0" applyFont="1" applyFill="1" applyBorder="1" applyAlignment="1" applyProtection="1">
      <alignment horizontal="center" vertical="center" wrapText="1"/>
      <protection locked="0"/>
    </xf>
    <xf numFmtId="182" fontId="25" fillId="8" borderId="61" xfId="133" applyFont="1" applyFill="1" applyBorder="1" applyAlignment="1" applyProtection="1">
      <alignment horizontal="center" vertical="center" wrapText="1"/>
      <protection locked="0"/>
    </xf>
    <xf numFmtId="0" fontId="22" fillId="10" borderId="62" xfId="0" applyFont="1" applyFill="1" applyBorder="1" applyProtection="1">
      <protection locked="0"/>
    </xf>
    <xf numFmtId="0" fontId="22" fillId="0" borderId="63" xfId="0" applyFont="1" applyBorder="1" applyProtection="1">
      <protection locked="0"/>
    </xf>
    <xf numFmtId="0" fontId="22" fillId="9" borderId="63" xfId="0" applyFont="1" applyFill="1" applyBorder="1" applyProtection="1">
      <protection locked="0"/>
    </xf>
    <xf numFmtId="0" fontId="22" fillId="0" borderId="60" xfId="0" applyFont="1" applyBorder="1" applyProtection="1">
      <protection locked="0"/>
    </xf>
    <xf numFmtId="2" fontId="25" fillId="10" borderId="64" xfId="2" applyNumberFormat="1" applyFont="1" applyFill="1" applyBorder="1" applyAlignment="1" applyProtection="1">
      <alignment vertical="center" wrapText="1"/>
      <protection locked="0"/>
    </xf>
    <xf numFmtId="0" fontId="20" fillId="0" borderId="65" xfId="0" applyFont="1" applyBorder="1" applyAlignment="1" applyProtection="1">
      <alignment horizontal="center" vertical="top" wrapText="1"/>
      <protection locked="0"/>
    </xf>
    <xf numFmtId="0" fontId="20" fillId="0" borderId="56" xfId="0" applyFont="1" applyBorder="1" applyAlignment="1" applyProtection="1">
      <alignment horizontal="center" vertical="top" wrapText="1"/>
      <protection locked="0"/>
    </xf>
    <xf numFmtId="4" fontId="22" fillId="0" borderId="0" xfId="0" applyNumberFormat="1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 wrapText="1"/>
    </xf>
    <xf numFmtId="0" fontId="29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0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4" fontId="25" fillId="10" borderId="66" xfId="133" applyNumberFormat="1" applyFont="1" applyFill="1" applyBorder="1" applyAlignment="1">
      <alignment horizontal="center" vertical="center"/>
    </xf>
    <xf numFmtId="4" fontId="25" fillId="10" borderId="67" xfId="133" applyNumberFormat="1" applyFont="1" applyFill="1" applyBorder="1" applyAlignment="1">
      <alignment horizontal="center" vertical="center"/>
    </xf>
    <xf numFmtId="0" fontId="25" fillId="10" borderId="68" xfId="0" applyFont="1" applyFill="1" applyBorder="1" applyAlignment="1">
      <alignment horizontal="center" vertical="center"/>
    </xf>
    <xf numFmtId="0" fontId="25" fillId="10" borderId="69" xfId="0" applyFont="1" applyFill="1" applyBorder="1" applyAlignment="1">
      <alignment horizontal="center" vertical="center"/>
    </xf>
    <xf numFmtId="0" fontId="25" fillId="10" borderId="66" xfId="0" applyFont="1" applyFill="1" applyBorder="1" applyAlignment="1">
      <alignment horizontal="center" vertical="center"/>
    </xf>
    <xf numFmtId="0" fontId="25" fillId="10" borderId="70" xfId="0" applyFont="1" applyFill="1" applyBorder="1" applyAlignment="1">
      <alignment horizontal="center" vertical="center" wrapText="1"/>
    </xf>
    <xf numFmtId="182" fontId="25" fillId="10" borderId="33" xfId="133" applyFont="1" applyFill="1" applyBorder="1" applyAlignment="1">
      <alignment horizontal="center" vertical="center" wrapText="1"/>
    </xf>
    <xf numFmtId="182" fontId="25" fillId="10" borderId="45" xfId="133" applyFont="1" applyFill="1" applyBorder="1" applyAlignment="1">
      <alignment horizontal="center" vertical="center" wrapText="1"/>
    </xf>
    <xf numFmtId="182" fontId="25" fillId="10" borderId="39" xfId="133" applyFont="1" applyFill="1" applyBorder="1" applyAlignment="1">
      <alignment horizontal="center" vertical="center" wrapText="1"/>
    </xf>
    <xf numFmtId="182" fontId="25" fillId="10" borderId="60" xfId="133" applyFont="1" applyFill="1" applyBorder="1" applyAlignment="1">
      <alignment horizontal="center" vertical="center" wrapText="1"/>
    </xf>
    <xf numFmtId="0" fontId="25" fillId="10" borderId="71" xfId="0" applyFont="1" applyFill="1" applyBorder="1" applyAlignment="1">
      <alignment horizontal="center" vertical="center"/>
    </xf>
    <xf numFmtId="0" fontId="25" fillId="10" borderId="48" xfId="0" applyFont="1" applyFill="1" applyBorder="1" applyAlignment="1">
      <alignment horizontal="center" vertical="center" wrapText="1"/>
    </xf>
    <xf numFmtId="182" fontId="25" fillId="10" borderId="48" xfId="133" applyFont="1" applyFill="1" applyBorder="1" applyAlignment="1">
      <alignment horizontal="center" vertical="center" wrapText="1"/>
    </xf>
    <xf numFmtId="182" fontId="25" fillId="10" borderId="49" xfId="133" applyFont="1" applyFill="1" applyBorder="1" applyAlignment="1">
      <alignment horizontal="center" vertical="center" wrapText="1"/>
    </xf>
    <xf numFmtId="182" fontId="25" fillId="10" borderId="72" xfId="133" applyFont="1" applyFill="1" applyBorder="1" applyAlignment="1">
      <alignment horizontal="center" vertical="center" wrapText="1"/>
    </xf>
    <xf numFmtId="182" fontId="25" fillId="10" borderId="61" xfId="133" applyFont="1" applyFill="1" applyBorder="1" applyAlignment="1">
      <alignment horizontal="center" vertical="center" wrapText="1"/>
    </xf>
    <xf numFmtId="0" fontId="31" fillId="8" borderId="31" xfId="0" applyFont="1" applyFill="1" applyBorder="1" applyAlignment="1">
      <alignment horizontal="center" vertical="center" wrapText="1"/>
    </xf>
    <xf numFmtId="10" fontId="32" fillId="8" borderId="14" xfId="187" applyNumberFormat="1" applyFont="1" applyFill="1" applyBorder="1" applyAlignment="1">
      <alignment horizontal="center" vertical="center"/>
    </xf>
    <xf numFmtId="4" fontId="31" fillId="8" borderId="54" xfId="0" applyNumberFormat="1" applyFont="1" applyFill="1" applyBorder="1" applyAlignment="1">
      <alignment vertical="center"/>
    </xf>
    <xf numFmtId="10" fontId="32" fillId="8" borderId="56" xfId="187" applyNumberFormat="1" applyFont="1" applyFill="1" applyBorder="1" applyAlignment="1">
      <alignment horizontal="center" vertical="center"/>
    </xf>
    <xf numFmtId="4" fontId="31" fillId="8" borderId="63" xfId="0" applyNumberFormat="1" applyFont="1" applyFill="1" applyBorder="1" applyAlignment="1">
      <alignment vertical="center"/>
    </xf>
    <xf numFmtId="0" fontId="31" fillId="2" borderId="32" xfId="0" applyFont="1" applyFill="1" applyBorder="1" applyAlignment="1">
      <alignment horizontal="center" vertical="center" wrapText="1"/>
    </xf>
    <xf numFmtId="0" fontId="32" fillId="2" borderId="33" xfId="0" applyFont="1" applyFill="1" applyBorder="1" applyAlignment="1">
      <alignment horizontal="center" vertical="center" wrapText="1"/>
    </xf>
    <xf numFmtId="10" fontId="32" fillId="0" borderId="33" xfId="0" applyNumberFormat="1" applyFont="1" applyBorder="1"/>
    <xf numFmtId="0" fontId="32" fillId="0" borderId="45" xfId="0" applyFont="1" applyBorder="1"/>
    <xf numFmtId="10" fontId="32" fillId="0" borderId="39" xfId="0" applyNumberFormat="1" applyFont="1" applyBorder="1"/>
    <xf numFmtId="0" fontId="32" fillId="0" borderId="60" xfId="0" applyFont="1" applyBorder="1"/>
    <xf numFmtId="0" fontId="31" fillId="8" borderId="32" xfId="0" applyFont="1" applyFill="1" applyBorder="1" applyAlignment="1">
      <alignment horizontal="center" vertical="center" wrapText="1"/>
    </xf>
    <xf numFmtId="10" fontId="32" fillId="8" borderId="33" xfId="187" applyNumberFormat="1" applyFont="1" applyFill="1" applyBorder="1" applyAlignment="1">
      <alignment horizontal="center" vertical="center"/>
    </xf>
    <xf numFmtId="4" fontId="31" fillId="8" borderId="45" xfId="0" applyNumberFormat="1" applyFont="1" applyFill="1" applyBorder="1"/>
    <xf numFmtId="4" fontId="31" fillId="8" borderId="60" xfId="0" applyNumberFormat="1" applyFont="1" applyFill="1" applyBorder="1"/>
    <xf numFmtId="10" fontId="32" fillId="2" borderId="33" xfId="0" applyNumberFormat="1" applyFont="1" applyFill="1" applyBorder="1"/>
    <xf numFmtId="0" fontId="31" fillId="0" borderId="45" xfId="0" applyFont="1" applyBorder="1"/>
    <xf numFmtId="10" fontId="32" fillId="2" borderId="39" xfId="0" applyNumberFormat="1" applyFont="1" applyFill="1" applyBorder="1"/>
    <xf numFmtId="0" fontId="31" fillId="0" borderId="60" xfId="0" applyFont="1" applyBorder="1"/>
    <xf numFmtId="0" fontId="31" fillId="10" borderId="73" xfId="0" applyFont="1" applyFill="1" applyBorder="1" applyAlignment="1">
      <alignment horizontal="center" vertical="center" wrapText="1"/>
    </xf>
    <xf numFmtId="0" fontId="31" fillId="10" borderId="20" xfId="0" applyFont="1" applyFill="1" applyBorder="1" applyAlignment="1">
      <alignment horizontal="center" vertical="center" wrapText="1"/>
    </xf>
    <xf numFmtId="10" fontId="32" fillId="10" borderId="74" xfId="0" applyNumberFormat="1" applyFont="1" applyFill="1" applyBorder="1" applyAlignment="1">
      <alignment horizontal="center" vertical="center"/>
    </xf>
    <xf numFmtId="4" fontId="31" fillId="10" borderId="75" xfId="133" applyNumberFormat="1" applyFont="1" applyFill="1" applyBorder="1" applyAlignment="1">
      <alignment vertical="center"/>
    </xf>
    <xf numFmtId="4" fontId="31" fillId="10" borderId="76" xfId="133" applyNumberFormat="1" applyFont="1" applyFill="1" applyBorder="1" applyAlignment="1">
      <alignment vertical="center"/>
    </xf>
    <xf numFmtId="0" fontId="11" fillId="0" borderId="70" xfId="0" applyFont="1" applyBorder="1" applyAlignment="1">
      <alignment horizontal="center" vertical="top" wrapText="1"/>
    </xf>
    <xf numFmtId="0" fontId="20" fillId="0" borderId="70" xfId="0" applyFont="1" applyBorder="1" applyAlignment="1" applyProtection="1">
      <alignment horizontal="center" vertical="top" wrapText="1"/>
      <protection locked="0"/>
    </xf>
    <xf numFmtId="0" fontId="33" fillId="0" borderId="0" xfId="0" applyFont="1" applyBorder="1" applyAlignment="1" applyProtection="1">
      <alignment vertical="top" wrapText="1"/>
      <protection locked="0"/>
    </xf>
    <xf numFmtId="0" fontId="12" fillId="0" borderId="33" xfId="0" applyFont="1" applyBorder="1" applyAlignment="1">
      <alignment horizontal="center" vertical="top" wrapText="1"/>
    </xf>
    <xf numFmtId="0" fontId="20" fillId="0" borderId="33" xfId="0" applyFont="1" applyBorder="1" applyAlignment="1" applyProtection="1">
      <alignment vertical="top" wrapText="1"/>
      <protection locked="0"/>
    </xf>
    <xf numFmtId="0" fontId="34" fillId="0" borderId="42" xfId="0" applyFont="1" applyBorder="1" applyAlignment="1">
      <alignment horizontal="left" vertical="center" wrapText="1"/>
    </xf>
    <xf numFmtId="0" fontId="29" fillId="0" borderId="42" xfId="0" applyFont="1" applyBorder="1"/>
    <xf numFmtId="0" fontId="18" fillId="0" borderId="0" xfId="0" applyFont="1" applyAlignment="1" applyProtection="1">
      <alignment vertical="center" wrapText="1"/>
      <protection locked="0"/>
    </xf>
    <xf numFmtId="0" fontId="35" fillId="0" borderId="0" xfId="0" applyFont="1" applyAlignment="1">
      <alignment horizontal="left" vertical="center" wrapText="1"/>
    </xf>
    <xf numFmtId="0" fontId="35" fillId="0" borderId="0" xfId="0" applyFont="1"/>
    <xf numFmtId="0" fontId="36" fillId="0" borderId="0" xfId="0" applyFont="1" applyAlignment="1">
      <alignment horizontal="left" vertical="distributed" wrapText="1"/>
    </xf>
    <xf numFmtId="0" fontId="18" fillId="0" borderId="0" xfId="0" applyFont="1" applyBorder="1" applyAlignment="1" applyProtection="1" quotePrefix="1">
      <alignment horizontal="left" vertical="center" wrapText="1"/>
      <protection locked="0"/>
    </xf>
  </cellXfs>
  <cellStyles count="208">
    <cellStyle name="Normal" xfId="0" builtinId="0"/>
    <cellStyle name="40% - Accent1" xfId="1"/>
    <cellStyle name="Comma" xfId="2" builtinId="3"/>
    <cellStyle name="Comma [0]" xfId="3" builtinId="6"/>
    <cellStyle name="40% - Ênfase 4" xfId="4" builtinId="43"/>
    <cellStyle name="20% - Accent3" xfId="5"/>
    <cellStyle name="Linked Cell 2" xfId="6"/>
    <cellStyle name="Porcentagem" xfId="7" builtinId="5"/>
    <cellStyle name="Célula Vinculada" xfId="8" builtinId="24"/>
    <cellStyle name="Célula de Verificação" xfId="9" builtinId="23"/>
    <cellStyle name="Moeda [0]" xfId="10" builtinId="7"/>
    <cellStyle name="Moeda" xfId="11" builtinId="4"/>
    <cellStyle name="20% - Accent6 2" xfId="12"/>
    <cellStyle name="Normal 3 2" xfId="13"/>
    <cellStyle name="20% - Ênfase 3" xfId="14" builtinId="38"/>
    <cellStyle name="Hyperlink seguido" xfId="15" builtinId="9"/>
    <cellStyle name="Hyperlink" xfId="16" builtinId="8"/>
    <cellStyle name="Observação" xfId="17" builtinId="10"/>
    <cellStyle name="40% - Ênfase 2" xfId="18" builtinId="35"/>
    <cellStyle name="20% - Accent1" xfId="19"/>
    <cellStyle name="40% - Ênfase 6" xfId="20" builtinId="51"/>
    <cellStyle name="20% - Accent5" xfId="21"/>
    <cellStyle name="Texto de Aviso" xfId="22" builtinId="11"/>
    <cellStyle name="Accent5 2" xfId="23"/>
    <cellStyle name="Título" xfId="24" builtinId="15"/>
    <cellStyle name="Normal 5 2" xfId="25"/>
    <cellStyle name="Texto Explicativo" xfId="26" builtinId="53"/>
    <cellStyle name="Título 1" xfId="27" builtinId="16"/>
    <cellStyle name="Ênfase 3" xfId="28" builtinId="37"/>
    <cellStyle name="Título 2" xfId="29" builtinId="17"/>
    <cellStyle name="Ênfase 4" xfId="30" builtinId="41"/>
    <cellStyle name="Título 3" xfId="31" builtinId="18"/>
    <cellStyle name="Ênfase 5" xfId="32" builtinId="45"/>
    <cellStyle name="Título 4" xfId="33" builtinId="19"/>
    <cellStyle name="Ênfase 6" xfId="34" builtinId="49"/>
    <cellStyle name="Entrada" xfId="35" builtinId="20"/>
    <cellStyle name="Saída" xfId="36" builtinId="21"/>
    <cellStyle name="Accent3 2" xfId="37"/>
    <cellStyle name="Cálculo" xfId="38" builtinId="22"/>
    <cellStyle name="Total" xfId="39" builtinId="25"/>
    <cellStyle name="40% - Ênfase 1" xfId="40" builtinId="31"/>
    <cellStyle name="Bom" xfId="41" builtinId="26"/>
    <cellStyle name="Ruim" xfId="42" builtinId="27"/>
    <cellStyle name="Moeda 10 2" xfId="43"/>
    <cellStyle name="Neutro" xfId="44" builtinId="28"/>
    <cellStyle name="20% - Ênfase 5" xfId="45" builtinId="46"/>
    <cellStyle name="Ênfase 1" xfId="46" builtinId="29"/>
    <cellStyle name="Heading 1 3" xfId="47"/>
    <cellStyle name="20% - Ênfase 1" xfId="48" builtinId="30"/>
    <cellStyle name="40% - Accent6 2" xfId="49"/>
    <cellStyle name="60% - Ênfase 1" xfId="50" builtinId="32"/>
    <cellStyle name="20% - Ênfase 6" xfId="51" builtinId="50"/>
    <cellStyle name="20% - Accent1 2" xfId="52"/>
    <cellStyle name="Separador de milhares 13 2" xfId="53"/>
    <cellStyle name="Ênfase 2" xfId="54" builtinId="33"/>
    <cellStyle name="20% - Ênfase 2" xfId="55" builtinId="34"/>
    <cellStyle name="60% - Ênfase 2" xfId="56" builtinId="36"/>
    <cellStyle name="40% - Ênfase 3" xfId="57" builtinId="39"/>
    <cellStyle name="20% - Accent2" xfId="58"/>
    <cellStyle name="60% - Ênfase 3" xfId="59" builtinId="40"/>
    <cellStyle name="Normal 3 3" xfId="60"/>
    <cellStyle name="20% - Ênfase 4" xfId="61" builtinId="42"/>
    <cellStyle name="40% - Accent1 2" xfId="62"/>
    <cellStyle name="60% - Ênfase 4" xfId="63" builtinId="44"/>
    <cellStyle name="40% - Ênfase 5" xfId="64" builtinId="47"/>
    <cellStyle name="20% - Accent4" xfId="65"/>
    <cellStyle name="60% - Ênfase 5" xfId="66" builtinId="48"/>
    <cellStyle name="60% - Ênfase 6" xfId="67" builtinId="52"/>
    <cellStyle name="20% - Accent2 2" xfId="68"/>
    <cellStyle name="Heading 3" xfId="69"/>
    <cellStyle name="20% - Accent3 2" xfId="70"/>
    <cellStyle name="20% - Accent4 2" xfId="71"/>
    <cellStyle name="20% - Accent5 2" xfId="72"/>
    <cellStyle name="20% - Accent6" xfId="73"/>
    <cellStyle name="40% - Accent2" xfId="74"/>
    <cellStyle name="40% - Accent2 2" xfId="75"/>
    <cellStyle name="40% - Accent3" xfId="76"/>
    <cellStyle name="40% - Accent3 2" xfId="77"/>
    <cellStyle name="40% - Accent4" xfId="78"/>
    <cellStyle name="40% - Accent4 2" xfId="79"/>
    <cellStyle name="40% - Accent5" xfId="80"/>
    <cellStyle name="40% - Accent5 2" xfId="81"/>
    <cellStyle name="40% - Accent6" xfId="82"/>
    <cellStyle name="60% - Accent1" xfId="83"/>
    <cellStyle name="60% - Accent1 2" xfId="84"/>
    <cellStyle name="Title 2" xfId="85"/>
    <cellStyle name="60% - Accent2" xfId="86"/>
    <cellStyle name="60% - Accent2 2" xfId="87"/>
    <cellStyle name="60% - Accent3" xfId="88"/>
    <cellStyle name="Bad" xfId="89"/>
    <cellStyle name="60% - Accent3 2" xfId="90"/>
    <cellStyle name="60% - Accent4" xfId="91"/>
    <cellStyle name="60% - Accent4 2" xfId="92"/>
    <cellStyle name="60% - Accent5" xfId="93"/>
    <cellStyle name="60% - Accent5 2" xfId="94"/>
    <cellStyle name="60% - Accent6" xfId="95"/>
    <cellStyle name="60% - Accent6 2" xfId="96"/>
    <cellStyle name="Accent1" xfId="97"/>
    <cellStyle name="Accent1 2" xfId="98"/>
    <cellStyle name="Accent2" xfId="99"/>
    <cellStyle name="Accent2 2" xfId="100"/>
    <cellStyle name="Accent3" xfId="101"/>
    <cellStyle name="Accent4" xfId="102"/>
    <cellStyle name="Accent6" xfId="103"/>
    <cellStyle name="Accent4 2" xfId="104"/>
    <cellStyle name="Accent5" xfId="105"/>
    <cellStyle name="Accent6 2" xfId="106"/>
    <cellStyle name="Bad 1" xfId="107"/>
    <cellStyle name="Calculation" xfId="108"/>
    <cellStyle name="Calculation 2" xfId="109"/>
    <cellStyle name="Separador de milhares 2 3 2" xfId="110"/>
    <cellStyle name="Check Cell" xfId="111"/>
    <cellStyle name="Check Cell 2" xfId="112"/>
    <cellStyle name="Título 6" xfId="113"/>
    <cellStyle name="Currency_Revised Pricing List to CISCEA" xfId="114"/>
    <cellStyle name="Output 2" xfId="115"/>
    <cellStyle name="Excel Built-in Normal_Mapa de Cotações Cinto tipo paraquedista." xfId="116"/>
    <cellStyle name="Explanatory Text" xfId="117"/>
    <cellStyle name="Explanatory Text 2" xfId="118"/>
    <cellStyle name="Porcentagem 2 2" xfId="119"/>
    <cellStyle name="Good" xfId="120"/>
    <cellStyle name="Porcentagem 2 2 2" xfId="121"/>
    <cellStyle name="Good 2" xfId="122"/>
    <cellStyle name="Heading 1" xfId="123"/>
    <cellStyle name="Heading 2" xfId="124"/>
    <cellStyle name="Heading 2 4" xfId="125"/>
    <cellStyle name="Heading 3 2" xfId="126"/>
    <cellStyle name="Heading 4" xfId="127"/>
    <cellStyle name="Heading 4 2" xfId="128"/>
    <cellStyle name="Separador de milhares 10 2 2" xfId="129"/>
    <cellStyle name="Input" xfId="130"/>
    <cellStyle name="Input 2" xfId="131"/>
    <cellStyle name="Linked Cell" xfId="132"/>
    <cellStyle name="Moeda 10" xfId="133"/>
    <cellStyle name="Moeda 10 2 2" xfId="134"/>
    <cellStyle name="Moeda 10 3" xfId="135"/>
    <cellStyle name="Moeda 13 2" xfId="136"/>
    <cellStyle name="Moeda 13 2 2" xfId="137"/>
    <cellStyle name="Moeda 14 2" xfId="138"/>
    <cellStyle name="Moeda 14 2 2" xfId="139"/>
    <cellStyle name="Moeda 15 2" xfId="140"/>
    <cellStyle name="Moeda 15 2 2" xfId="141"/>
    <cellStyle name="Normal 9" xfId="142"/>
    <cellStyle name="Moeda 2 2" xfId="143"/>
    <cellStyle name="Moeda 2 2 2" xfId="144"/>
    <cellStyle name="Warning Text" xfId="145"/>
    <cellStyle name="Moeda 3 2" xfId="146"/>
    <cellStyle name="Warning Text 2" xfId="147"/>
    <cellStyle name="Moeda 3 2 2" xfId="148"/>
    <cellStyle name="Moeda 4 2" xfId="149"/>
    <cellStyle name="Separador de milhares 10 2" xfId="150"/>
    <cellStyle name="Moeda 4 2 2" xfId="151"/>
    <cellStyle name="Moeda 5 2" xfId="152"/>
    <cellStyle name="Moeda 5 2 2" xfId="153"/>
    <cellStyle name="Moeda 6 2" xfId="154"/>
    <cellStyle name="Moeda 6 2 2" xfId="155"/>
    <cellStyle name="Moeda 7 2" xfId="156"/>
    <cellStyle name="Moeda 7 2 2" xfId="157"/>
    <cellStyle name="Moeda 8 2" xfId="158"/>
    <cellStyle name="Moeda 8 2 2" xfId="159"/>
    <cellStyle name="Moeda 9 2" xfId="160"/>
    <cellStyle name="Moeda 9 2 2" xfId="161"/>
    <cellStyle name="Separador de milhares 2 2" xfId="162"/>
    <cellStyle name="Neutral" xfId="163"/>
    <cellStyle name="Título 1 1 1" xfId="164"/>
    <cellStyle name="Neutral 5" xfId="165"/>
    <cellStyle name="Normal 10" xfId="166"/>
    <cellStyle name="Normal 2" xfId="167"/>
    <cellStyle name="Normal 2 2" xfId="168"/>
    <cellStyle name="Normal 2 3" xfId="169"/>
    <cellStyle name="Normal 3" xfId="170"/>
    <cellStyle name="Normal 3 2 2" xfId="171"/>
    <cellStyle name="Normal 4" xfId="172"/>
    <cellStyle name="Normal 4 2" xfId="173"/>
    <cellStyle name="Título 6 2" xfId="174"/>
    <cellStyle name="Normal 40" xfId="175"/>
    <cellStyle name="Normal 40 2" xfId="176"/>
    <cellStyle name="Normal 5" xfId="177"/>
    <cellStyle name="Normal 6" xfId="178"/>
    <cellStyle name="Normal 6 2" xfId="179"/>
    <cellStyle name="Normal 7" xfId="180"/>
    <cellStyle name="Normal 8" xfId="181"/>
    <cellStyle name="Note" xfId="182"/>
    <cellStyle name="Note 6" xfId="183"/>
    <cellStyle name="Output" xfId="184"/>
    <cellStyle name="Porcentagem 2" xfId="185"/>
    <cellStyle name="Porcentagem 2 3" xfId="186"/>
    <cellStyle name="Porcentagem 3" xfId="187"/>
    <cellStyle name="Título 5" xfId="188"/>
    <cellStyle name="Porcentagem 3 2" xfId="189"/>
    <cellStyle name="Porcentagem 4" xfId="190"/>
    <cellStyle name="Separador de milhares 13 2 2" xfId="191"/>
    <cellStyle name="Separador de milhares 15 2" xfId="192"/>
    <cellStyle name="Separador de milhares 15 2 2" xfId="193"/>
    <cellStyle name="Separador de milhares 2 2 2" xfId="194"/>
    <cellStyle name="Título 1 1" xfId="195"/>
    <cellStyle name="Separador de milhares 2 2 2 2" xfId="196"/>
    <cellStyle name="Separador de milhares 2 2 3" xfId="197"/>
    <cellStyle name="Separador de milhares 2 3" xfId="198"/>
    <cellStyle name="Separador de milhares 3 2" xfId="199"/>
    <cellStyle name="Separador de milhares 3 2 2" xfId="200"/>
    <cellStyle name="Title" xfId="201"/>
    <cellStyle name="Título 1 1 1 2" xfId="202"/>
    <cellStyle name="Título 1 1 2" xfId="203"/>
    <cellStyle name="Título 1 1_ANEXO A - 049.016.G00.PL.002.01Memória" xfId="204"/>
    <cellStyle name="Título 5 2" xfId="205"/>
    <cellStyle name="Vírgula 2" xfId="206"/>
    <cellStyle name="Vírgula 2 2" xfId="20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1"/>
  <sheetViews>
    <sheetView tabSelected="1" workbookViewId="0">
      <selection activeCell="A1" sqref="A1:F1"/>
    </sheetView>
  </sheetViews>
  <sheetFormatPr defaultColWidth="9" defaultRowHeight="15"/>
  <cols>
    <col min="1" max="1" width="5.57142857142857" style="263" customWidth="1"/>
    <col min="2" max="2" width="56.4285714285714" style="264" customWidth="1"/>
    <col min="3" max="3" width="17.2857142857143" style="265" customWidth="1"/>
    <col min="4" max="4" width="17.8571428571429" style="265" customWidth="1"/>
    <col min="5" max="5" width="13.7142857142857" style="265" customWidth="1"/>
    <col min="6" max="6" width="19.4285714285714" style="265" customWidth="1"/>
    <col min="7" max="16384" width="9.14285714285714" style="265"/>
  </cols>
  <sheetData>
    <row r="1" spans="1:14">
      <c r="A1" s="266" t="s">
        <v>0</v>
      </c>
      <c r="B1" s="266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6">
      <c r="A2" s="266" t="s">
        <v>1</v>
      </c>
      <c r="B2" s="266"/>
      <c r="C2" s="266"/>
      <c r="D2" s="266"/>
      <c r="E2" s="266"/>
      <c r="F2" s="266"/>
    </row>
    <row r="3" spans="1:6">
      <c r="A3" s="268" t="s">
        <v>2</v>
      </c>
      <c r="B3" s="268"/>
      <c r="C3" s="268"/>
      <c r="D3" s="268"/>
      <c r="E3" s="268"/>
      <c r="F3" s="269" t="str">
        <f>Orçamento!$N$3</f>
        <v>142/2022</v>
      </c>
    </row>
    <row r="4" ht="21.75" customHeight="1" spans="1:6">
      <c r="A4" s="270" t="s">
        <v>3</v>
      </c>
      <c r="B4" s="270"/>
      <c r="C4" s="270"/>
      <c r="D4" s="270"/>
      <c r="E4" s="270"/>
      <c r="F4" s="270"/>
    </row>
    <row r="5" ht="45" customHeight="1" spans="1:14">
      <c r="A5" s="5" t="str">
        <f>Orçamento!$A$6</f>
        <v>OBRA: Contratação de empresa especializada para a prestação de serviços de revisão e atualização de projetos executivos para o novo prédio do Instituto de Química (IQ) da Universidade Federal Fluminense.</v>
      </c>
      <c r="B5" s="5"/>
      <c r="C5" s="5"/>
      <c r="D5" s="5"/>
      <c r="E5" s="5"/>
      <c r="F5" s="5"/>
      <c r="G5" s="271"/>
      <c r="H5" s="271"/>
      <c r="I5" s="271"/>
      <c r="J5" s="271"/>
      <c r="K5" s="271"/>
      <c r="L5" s="271"/>
      <c r="M5" s="271"/>
      <c r="N5" s="271"/>
    </row>
    <row r="6" ht="48" customHeight="1" spans="1:14">
      <c r="A6" s="6" t="str">
        <f>Orçamento!$A$7</f>
        <v>Local: Campus da Praia Vermelha, situado na Rua Passo da Pátria, 152-470 - São Domingos, Niterói - RJ, 24210-240 (acesso também pela Av. Gen. Milton Tavares de Souza)</v>
      </c>
      <c r="B6" s="6"/>
      <c r="C6" s="6"/>
      <c r="D6" s="6"/>
      <c r="E6" s="6"/>
      <c r="F6" s="6"/>
      <c r="G6" s="272"/>
      <c r="H6" s="272"/>
      <c r="I6" s="272"/>
      <c r="J6" s="272"/>
      <c r="K6" s="272"/>
      <c r="L6" s="272"/>
      <c r="M6" s="5"/>
      <c r="N6" s="5"/>
    </row>
    <row r="7" ht="15.75" customHeight="1" spans="1:6">
      <c r="A7" s="273"/>
      <c r="B7" s="102"/>
      <c r="C7" s="274" t="s">
        <v>4</v>
      </c>
      <c r="D7" s="275"/>
      <c r="E7" s="276" t="s">
        <v>5</v>
      </c>
      <c r="F7" s="277"/>
    </row>
    <row r="8" customHeight="1" spans="1:6">
      <c r="A8" s="278" t="s">
        <v>6</v>
      </c>
      <c r="B8" s="279" t="s">
        <v>7</v>
      </c>
      <c r="C8" s="280" t="s">
        <v>8</v>
      </c>
      <c r="D8" s="281" t="s">
        <v>9</v>
      </c>
      <c r="E8" s="282" t="s">
        <v>8</v>
      </c>
      <c r="F8" s="283" t="s">
        <v>9</v>
      </c>
    </row>
    <row r="9" customHeight="1" spans="1:6">
      <c r="A9" s="284"/>
      <c r="B9" s="285"/>
      <c r="C9" s="286" t="s">
        <v>10</v>
      </c>
      <c r="D9" s="287"/>
      <c r="E9" s="288" t="s">
        <v>10</v>
      </c>
      <c r="F9" s="289"/>
    </row>
    <row r="10" spans="1:6">
      <c r="A10" s="290" t="s">
        <v>11</v>
      </c>
      <c r="B10" s="130" t="s">
        <v>12</v>
      </c>
      <c r="C10" s="291">
        <f>D10/$D$14</f>
        <v>0.0393944252309967</v>
      </c>
      <c r="D10" s="292">
        <v>37351.01</v>
      </c>
      <c r="E10" s="293" t="e">
        <f>F10/$F$14</f>
        <v>#DIV/0!</v>
      </c>
      <c r="F10" s="294">
        <f>Orçamento!$R$12</f>
        <v>0</v>
      </c>
    </row>
    <row r="11" ht="6.95" customHeight="1" spans="1:6">
      <c r="A11" s="295"/>
      <c r="B11" s="296"/>
      <c r="C11" s="297"/>
      <c r="D11" s="298"/>
      <c r="E11" s="299"/>
      <c r="F11" s="300"/>
    </row>
    <row r="12" spans="1:6">
      <c r="A12" s="301" t="s">
        <v>13</v>
      </c>
      <c r="B12" s="145" t="s">
        <v>14</v>
      </c>
      <c r="C12" s="302">
        <f>D12/$D$14</f>
        <v>0.960605574769003</v>
      </c>
      <c r="D12" s="303">
        <v>910778.32</v>
      </c>
      <c r="E12" s="293" t="e">
        <f>F12/$F$14</f>
        <v>#DIV/0!</v>
      </c>
      <c r="F12" s="304">
        <f>Orçamento!$R$15</f>
        <v>0</v>
      </c>
    </row>
    <row r="13" ht="6.95" customHeight="1" spans="1:6">
      <c r="A13" s="295"/>
      <c r="B13" s="296"/>
      <c r="C13" s="305"/>
      <c r="D13" s="306"/>
      <c r="E13" s="307"/>
      <c r="F13" s="308"/>
    </row>
    <row r="14" customHeight="1" spans="1:6">
      <c r="A14" s="309" t="s">
        <v>15</v>
      </c>
      <c r="B14" s="310"/>
      <c r="C14" s="311">
        <f>SUM(C10:C13)</f>
        <v>1</v>
      </c>
      <c r="D14" s="312">
        <f>SUM(D10:D12)</f>
        <v>948129.33</v>
      </c>
      <c r="E14" s="311" t="e">
        <f>SUM(E10:E13)</f>
        <v>#DIV/0!</v>
      </c>
      <c r="F14" s="313">
        <f>SUM(F10:F13)</f>
        <v>0</v>
      </c>
    </row>
    <row r="15" ht="19.5" customHeight="1" spans="1:10">
      <c r="A15" s="314" t="s">
        <v>16</v>
      </c>
      <c r="B15" s="314"/>
      <c r="C15" s="314"/>
      <c r="D15" s="315" t="s">
        <v>17</v>
      </c>
      <c r="E15" s="315"/>
      <c r="F15" s="315"/>
      <c r="G15" s="316"/>
      <c r="H15" s="316"/>
      <c r="I15" s="316"/>
      <c r="J15" s="316"/>
    </row>
    <row r="16" ht="42.75" customHeight="1" spans="1:10">
      <c r="A16" s="317" t="s">
        <v>18</v>
      </c>
      <c r="B16" s="317"/>
      <c r="C16" s="318" t="s">
        <v>19</v>
      </c>
      <c r="D16" s="185"/>
      <c r="E16" s="185"/>
      <c r="F16" s="185"/>
      <c r="G16" s="316"/>
      <c r="H16" s="316"/>
      <c r="I16" s="316"/>
      <c r="J16" s="316"/>
    </row>
    <row r="17" ht="20.25" customHeight="1" spans="1:17">
      <c r="A17" s="58"/>
      <c r="B17" s="319" t="s">
        <v>20</v>
      </c>
      <c r="C17" s="320"/>
      <c r="D17" s="320"/>
      <c r="E17" s="320"/>
      <c r="F17" s="320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</row>
    <row r="18" ht="40.5" customHeight="1" spans="1:6">
      <c r="A18" s="62"/>
      <c r="B18" s="325" t="s">
        <v>21</v>
      </c>
      <c r="C18" s="63"/>
      <c r="D18" s="63"/>
      <c r="E18" s="63"/>
      <c r="F18" s="63"/>
    </row>
    <row r="19" spans="1:4">
      <c r="A19" s="62"/>
      <c r="B19" s="322"/>
      <c r="C19" s="322"/>
      <c r="D19" s="322"/>
    </row>
    <row r="20" spans="1:4">
      <c r="A20" s="62"/>
      <c r="B20" s="322"/>
      <c r="C20" s="322"/>
      <c r="D20" s="322"/>
    </row>
    <row r="21" spans="1:2">
      <c r="A21" s="62"/>
      <c r="B21" s="323"/>
    </row>
    <row r="22" ht="24" customHeight="1" spans="1:4">
      <c r="A22" s="62"/>
      <c r="B22" s="324"/>
      <c r="C22" s="324"/>
      <c r="D22" s="324"/>
    </row>
    <row r="23" spans="1:2">
      <c r="A23" s="273"/>
      <c r="B23" s="102"/>
    </row>
    <row r="24" spans="1:2">
      <c r="A24" s="273"/>
      <c r="B24" s="102"/>
    </row>
    <row r="25" spans="1:2">
      <c r="A25" s="273"/>
      <c r="B25" s="102"/>
    </row>
    <row r="26" spans="1:2">
      <c r="A26" s="273"/>
      <c r="B26" s="102"/>
    </row>
    <row r="27" spans="1:2">
      <c r="A27" s="273"/>
      <c r="B27" s="102"/>
    </row>
    <row r="28" spans="1:2">
      <c r="A28" s="273"/>
      <c r="B28" s="102"/>
    </row>
    <row r="29" spans="1:2">
      <c r="A29" s="273"/>
      <c r="B29" s="102"/>
    </row>
    <row r="30" spans="1:2">
      <c r="A30" s="273"/>
      <c r="B30" s="102"/>
    </row>
    <row r="31" spans="1:2">
      <c r="A31" s="273"/>
      <c r="B31" s="102"/>
    </row>
    <row r="32" spans="1:2">
      <c r="A32" s="273"/>
      <c r="B32" s="102"/>
    </row>
    <row r="33" spans="1:2">
      <c r="A33" s="273"/>
      <c r="B33" s="102"/>
    </row>
    <row r="34" spans="1:2">
      <c r="A34" s="273"/>
      <c r="B34" s="102"/>
    </row>
    <row r="35" spans="1:2">
      <c r="A35" s="273"/>
      <c r="B35" s="102"/>
    </row>
    <row r="36" spans="1:2">
      <c r="A36" s="273"/>
      <c r="B36" s="102"/>
    </row>
    <row r="37" spans="1:2">
      <c r="A37" s="273"/>
      <c r="B37" s="102"/>
    </row>
    <row r="38" spans="1:2">
      <c r="A38" s="273"/>
      <c r="B38" s="102"/>
    </row>
    <row r="39" spans="1:2">
      <c r="A39" s="273"/>
      <c r="B39" s="102"/>
    </row>
    <row r="40" spans="1:2">
      <c r="A40" s="273"/>
      <c r="B40" s="102"/>
    </row>
    <row r="41" spans="1:2">
      <c r="A41" s="273"/>
      <c r="B41" s="102"/>
    </row>
    <row r="42" spans="1:2">
      <c r="A42" s="273"/>
      <c r="B42" s="102"/>
    </row>
    <row r="43" spans="1:2">
      <c r="A43" s="273"/>
      <c r="B43" s="102"/>
    </row>
    <row r="44" spans="1:2">
      <c r="A44" s="273"/>
      <c r="B44" s="102"/>
    </row>
    <row r="45" spans="1:2">
      <c r="A45" s="273"/>
      <c r="B45" s="102"/>
    </row>
    <row r="46" spans="1:2">
      <c r="A46" s="273"/>
      <c r="B46" s="102"/>
    </row>
    <row r="47" spans="1:2">
      <c r="A47" s="273"/>
      <c r="B47" s="102"/>
    </row>
    <row r="48" spans="1:2">
      <c r="A48" s="273"/>
      <c r="B48" s="102"/>
    </row>
    <row r="49" spans="1:2">
      <c r="A49" s="273"/>
      <c r="B49" s="102"/>
    </row>
    <row r="50" spans="1:2">
      <c r="A50" s="273"/>
      <c r="B50" s="102"/>
    </row>
    <row r="51" spans="1:2">
      <c r="A51" s="273"/>
      <c r="B51" s="102"/>
    </row>
  </sheetData>
  <mergeCells count="20">
    <mergeCell ref="A1:F1"/>
    <mergeCell ref="A2:F2"/>
    <mergeCell ref="A3:E3"/>
    <mergeCell ref="A4:F4"/>
    <mergeCell ref="A5:F5"/>
    <mergeCell ref="A6:F6"/>
    <mergeCell ref="C7:D7"/>
    <mergeCell ref="E7:F7"/>
    <mergeCell ref="A14:B14"/>
    <mergeCell ref="A15:C15"/>
    <mergeCell ref="A16:B16"/>
    <mergeCell ref="B18:F18"/>
    <mergeCell ref="B19:D19"/>
    <mergeCell ref="B20:D20"/>
    <mergeCell ref="B22:D22"/>
    <mergeCell ref="A8:A9"/>
    <mergeCell ref="B8:B9"/>
    <mergeCell ref="D8:D9"/>
    <mergeCell ref="F8:F9"/>
    <mergeCell ref="D15:F16"/>
  </mergeCells>
  <printOptions horizontalCentered="1"/>
  <pageMargins left="0" right="0" top="1.18110236220472" bottom="0.551181102362205" header="0.31496062992126" footer="0.354330708661417"/>
  <pageSetup paperSize="9" scale="70" fitToHeight="16" orientation="portrait"/>
  <headerFooter>
    <oddHeader>&amp;R&amp;"Verdana,Normal"&amp;8Fls.:______
Processo n.º 23069.189237/2022-55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8"/>
  <sheetViews>
    <sheetView workbookViewId="0">
      <selection activeCell="A1" sqref="A1:R1"/>
    </sheetView>
  </sheetViews>
  <sheetFormatPr defaultColWidth="9" defaultRowHeight="12.75"/>
  <cols>
    <col min="1" max="1" width="7.71428571428571" style="88" customWidth="1"/>
    <col min="2" max="2" width="12.4285714285714" style="89" customWidth="1"/>
    <col min="3" max="3" width="7.71428571428571" style="88" customWidth="1"/>
    <col min="4" max="4" width="35" style="90" customWidth="1"/>
    <col min="5" max="5" width="7" style="91" customWidth="1"/>
    <col min="6" max="6" width="10.2857142857143" style="91" customWidth="1"/>
    <col min="7" max="7" width="11" style="92" customWidth="1"/>
    <col min="8" max="8" width="8.28571428571429" style="93" customWidth="1"/>
    <col min="9" max="9" width="11.1428571428571" style="94" customWidth="1"/>
    <col min="10" max="10" width="11.2857142857143" style="94" customWidth="1"/>
    <col min="11" max="11" width="11.1428571428571" style="94" customWidth="1"/>
    <col min="12" max="12" width="12.5714285714286" style="94" customWidth="1"/>
    <col min="13" max="13" width="8.42857142857143" style="94" customWidth="1"/>
    <col min="14" max="14" width="11.1428571428571" style="95" customWidth="1"/>
    <col min="15" max="15" width="11" style="96" customWidth="1"/>
    <col min="16" max="16" width="9.85714285714286" style="97" customWidth="1"/>
    <col min="17" max="17" width="10.8571428571429" style="97" customWidth="1"/>
    <col min="18" max="18" width="11.7142857142857" style="97" customWidth="1"/>
    <col min="19" max="16384" width="9.14285714285714" style="97"/>
  </cols>
  <sheetData>
    <row r="1" ht="15" spans="1:18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ht="15" spans="1:18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ht="15" spans="1:18">
      <c r="A3" s="99" t="s">
        <v>22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97" t="s">
        <v>23</v>
      </c>
      <c r="O3" s="197"/>
      <c r="P3" s="197"/>
      <c r="Q3" s="197"/>
      <c r="R3" s="197"/>
    </row>
    <row r="4" spans="1:15">
      <c r="A4" s="100"/>
      <c r="B4" s="101"/>
      <c r="C4" s="100"/>
      <c r="D4" s="102"/>
      <c r="E4" s="103"/>
      <c r="F4" s="103"/>
      <c r="G4" s="104"/>
      <c r="H4" s="105"/>
      <c r="I4" s="198"/>
      <c r="J4" s="198"/>
      <c r="K4" s="198"/>
      <c r="L4" s="198"/>
      <c r="M4" s="198"/>
      <c r="N4" s="199"/>
      <c r="O4" s="200"/>
    </row>
    <row r="5" ht="15" spans="1:18">
      <c r="A5" s="106" t="s">
        <v>24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6" ht="37.5" customHeight="1" spans="1:18">
      <c r="A6" s="5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ht="21" customHeight="1" spans="1:18">
      <c r="A7" s="107" t="s">
        <v>26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</row>
    <row r="8" ht="15.75" customHeight="1" spans="1:18">
      <c r="A8" s="108"/>
      <c r="B8" s="109"/>
      <c r="C8" s="108"/>
      <c r="D8" s="110"/>
      <c r="E8" s="111" t="s">
        <v>27</v>
      </c>
      <c r="F8" s="112"/>
      <c r="G8" s="112"/>
      <c r="H8" s="112"/>
      <c r="I8" s="112"/>
      <c r="J8" s="112"/>
      <c r="K8" s="112"/>
      <c r="L8" s="201"/>
      <c r="M8" s="202" t="s">
        <v>28</v>
      </c>
      <c r="N8" s="203"/>
      <c r="O8" s="203"/>
      <c r="P8" s="203"/>
      <c r="Q8" s="203"/>
      <c r="R8" s="252"/>
    </row>
    <row r="9" ht="15.75" customHeight="1" spans="1:18">
      <c r="A9" s="113" t="s">
        <v>6</v>
      </c>
      <c r="B9" s="114" t="s">
        <v>29</v>
      </c>
      <c r="C9" s="114" t="s">
        <v>30</v>
      </c>
      <c r="D9" s="114" t="s">
        <v>7</v>
      </c>
      <c r="E9" s="115" t="s">
        <v>31</v>
      </c>
      <c r="F9" s="116" t="s">
        <v>32</v>
      </c>
      <c r="G9" s="117" t="s">
        <v>33</v>
      </c>
      <c r="H9" s="118" t="s">
        <v>34</v>
      </c>
      <c r="I9" s="204" t="s">
        <v>35</v>
      </c>
      <c r="J9" s="204"/>
      <c r="K9" s="204"/>
      <c r="L9" s="205"/>
      <c r="M9" s="206" t="s">
        <v>36</v>
      </c>
      <c r="N9" s="207" t="s">
        <v>37</v>
      </c>
      <c r="O9" s="208" t="s">
        <v>35</v>
      </c>
      <c r="P9" s="208"/>
      <c r="Q9" s="208"/>
      <c r="R9" s="253"/>
    </row>
    <row r="10" customHeight="1" spans="1:18">
      <c r="A10" s="113"/>
      <c r="B10" s="114"/>
      <c r="C10" s="114"/>
      <c r="D10" s="114"/>
      <c r="E10" s="119"/>
      <c r="F10" s="120"/>
      <c r="G10" s="121"/>
      <c r="H10" s="114"/>
      <c r="I10" s="208" t="s">
        <v>38</v>
      </c>
      <c r="J10" s="204" t="s">
        <v>39</v>
      </c>
      <c r="K10" s="204"/>
      <c r="L10" s="205"/>
      <c r="M10" s="209"/>
      <c r="N10" s="210"/>
      <c r="O10" s="208" t="s">
        <v>40</v>
      </c>
      <c r="P10" s="208" t="s">
        <v>39</v>
      </c>
      <c r="Q10" s="208"/>
      <c r="R10" s="253"/>
    </row>
    <row r="11" ht="27.75" customHeight="1" spans="1:18">
      <c r="A11" s="122"/>
      <c r="B11" s="123"/>
      <c r="C11" s="123"/>
      <c r="D11" s="123"/>
      <c r="E11" s="124"/>
      <c r="F11" s="125"/>
      <c r="G11" s="126"/>
      <c r="H11" s="123"/>
      <c r="I11" s="211"/>
      <c r="J11" s="212" t="s">
        <v>41</v>
      </c>
      <c r="K11" s="212" t="s">
        <v>42</v>
      </c>
      <c r="L11" s="213" t="s">
        <v>43</v>
      </c>
      <c r="M11" s="214"/>
      <c r="N11" s="215"/>
      <c r="O11" s="211"/>
      <c r="P11" s="211" t="s">
        <v>44</v>
      </c>
      <c r="Q11" s="211" t="s">
        <v>45</v>
      </c>
      <c r="R11" s="254" t="s">
        <v>46</v>
      </c>
    </row>
    <row r="12" ht="22.5" spans="1:18">
      <c r="A12" s="127">
        <v>1</v>
      </c>
      <c r="B12" s="128"/>
      <c r="C12" s="129"/>
      <c r="D12" s="130" t="s">
        <v>12</v>
      </c>
      <c r="E12" s="131"/>
      <c r="F12" s="131"/>
      <c r="G12" s="132"/>
      <c r="H12" s="133"/>
      <c r="I12" s="133"/>
      <c r="J12" s="133"/>
      <c r="K12" s="216">
        <f>SUM(J13:J14)</f>
        <v>37351.01</v>
      </c>
      <c r="L12" s="217">
        <f>K12</f>
        <v>37351.01</v>
      </c>
      <c r="M12" s="218"/>
      <c r="N12" s="219"/>
      <c r="O12" s="220"/>
      <c r="P12" s="221"/>
      <c r="Q12" s="221"/>
      <c r="R12" s="255"/>
    </row>
    <row r="13" ht="45" spans="1:18">
      <c r="A13" s="134" t="s">
        <v>47</v>
      </c>
      <c r="B13" s="135" t="s">
        <v>48</v>
      </c>
      <c r="C13" s="136" t="s">
        <v>49</v>
      </c>
      <c r="D13" s="137" t="s">
        <v>50</v>
      </c>
      <c r="E13" s="138" t="s">
        <v>51</v>
      </c>
      <c r="F13" s="139">
        <v>60</v>
      </c>
      <c r="G13" s="140">
        <v>455.19</v>
      </c>
      <c r="H13" s="141">
        <v>0.2643</v>
      </c>
      <c r="I13" s="222">
        <f>TRUNC(G13*(1+H13),2)</f>
        <v>575.49</v>
      </c>
      <c r="J13" s="223">
        <f>TRUNC(F13*I13,2)</f>
        <v>34529.4</v>
      </c>
      <c r="K13" s="224"/>
      <c r="L13" s="225"/>
      <c r="M13" s="226"/>
      <c r="N13" s="227"/>
      <c r="O13" s="228"/>
      <c r="P13" s="229"/>
      <c r="Q13" s="229"/>
      <c r="R13" s="256"/>
    </row>
    <row r="14" ht="45" spans="1:18">
      <c r="A14" s="134" t="s">
        <v>52</v>
      </c>
      <c r="B14" s="135" t="s">
        <v>53</v>
      </c>
      <c r="C14" s="136" t="s">
        <v>49</v>
      </c>
      <c r="D14" s="137" t="s">
        <v>54</v>
      </c>
      <c r="E14" s="138" t="s">
        <v>55</v>
      </c>
      <c r="F14" s="139">
        <v>1</v>
      </c>
      <c r="G14" s="140">
        <v>2231.76</v>
      </c>
      <c r="H14" s="141">
        <v>0.2643</v>
      </c>
      <c r="I14" s="222">
        <f>TRUNC(G14*(1+H14),2)</f>
        <v>2821.61</v>
      </c>
      <c r="J14" s="223">
        <f>TRUNC(F14*I14,2)</f>
        <v>2821.61</v>
      </c>
      <c r="K14" s="224"/>
      <c r="L14" s="225"/>
      <c r="M14" s="226"/>
      <c r="N14" s="227"/>
      <c r="O14" s="228"/>
      <c r="P14" s="229"/>
      <c r="Q14" s="229"/>
      <c r="R14" s="256"/>
    </row>
    <row r="15" ht="22.5" spans="1:18">
      <c r="A15" s="142">
        <v>2</v>
      </c>
      <c r="B15" s="143"/>
      <c r="C15" s="144"/>
      <c r="D15" s="145" t="s">
        <v>14</v>
      </c>
      <c r="E15" s="146"/>
      <c r="F15" s="147"/>
      <c r="G15" s="148"/>
      <c r="H15" s="149"/>
      <c r="I15" s="149"/>
      <c r="J15" s="230"/>
      <c r="K15" s="230"/>
      <c r="L15" s="231">
        <f>SUM(K16:K27)</f>
        <v>910778.32</v>
      </c>
      <c r="M15" s="232"/>
      <c r="N15" s="233"/>
      <c r="O15" s="234"/>
      <c r="P15" s="235"/>
      <c r="Q15" s="235"/>
      <c r="R15" s="257"/>
    </row>
    <row r="16" spans="1:18">
      <c r="A16" s="150" t="s">
        <v>56</v>
      </c>
      <c r="B16" s="151"/>
      <c r="C16" s="152"/>
      <c r="D16" s="153" t="s">
        <v>57</v>
      </c>
      <c r="E16" s="154"/>
      <c r="F16" s="155"/>
      <c r="G16" s="156"/>
      <c r="H16" s="157"/>
      <c r="I16" s="157"/>
      <c r="J16" s="236"/>
      <c r="K16" s="237">
        <f>SUM(J17:J26)</f>
        <v>101569.72</v>
      </c>
      <c r="L16" s="225"/>
      <c r="M16" s="226"/>
      <c r="N16" s="227"/>
      <c r="O16" s="228"/>
      <c r="P16" s="229"/>
      <c r="Q16" s="229"/>
      <c r="R16" s="256"/>
    </row>
    <row r="17" ht="33.75" spans="1:18">
      <c r="A17" s="134" t="s">
        <v>58</v>
      </c>
      <c r="B17" s="135" t="s">
        <v>59</v>
      </c>
      <c r="C17" s="136" t="s">
        <v>49</v>
      </c>
      <c r="D17" s="137" t="s">
        <v>60</v>
      </c>
      <c r="E17" s="138" t="s">
        <v>61</v>
      </c>
      <c r="F17" s="139">
        <v>16503.77</v>
      </c>
      <c r="G17" s="140">
        <v>0.47</v>
      </c>
      <c r="H17" s="141">
        <v>0.2643</v>
      </c>
      <c r="I17" s="222">
        <f t="shared" ref="I17:I18" si="0">TRUNC(G17*(1+H17),2)</f>
        <v>0.59</v>
      </c>
      <c r="J17" s="223">
        <f t="shared" ref="J17:J18" si="1">TRUNC(F17*I17,2)</f>
        <v>9737.22</v>
      </c>
      <c r="K17" s="224"/>
      <c r="L17" s="225"/>
      <c r="M17" s="226"/>
      <c r="N17" s="227"/>
      <c r="O17" s="228"/>
      <c r="P17" s="229"/>
      <c r="Q17" s="229"/>
      <c r="R17" s="256"/>
    </row>
    <row r="18" ht="45" spans="1:18">
      <c r="A18" s="134" t="s">
        <v>62</v>
      </c>
      <c r="B18" s="158" t="s">
        <v>63</v>
      </c>
      <c r="C18" s="136" t="s">
        <v>49</v>
      </c>
      <c r="D18" s="137" t="s">
        <v>64</v>
      </c>
      <c r="E18" s="138" t="s">
        <v>61</v>
      </c>
      <c r="F18" s="139">
        <v>16503.77</v>
      </c>
      <c r="G18" s="140">
        <v>0.51</v>
      </c>
      <c r="H18" s="141">
        <v>0.2643</v>
      </c>
      <c r="I18" s="222">
        <f t="shared" si="0"/>
        <v>0.64</v>
      </c>
      <c r="J18" s="223">
        <f t="shared" si="1"/>
        <v>10562.41</v>
      </c>
      <c r="K18" s="224"/>
      <c r="L18" s="225"/>
      <c r="M18" s="226"/>
      <c r="N18" s="227"/>
      <c r="O18" s="228"/>
      <c r="P18" s="229"/>
      <c r="Q18" s="229"/>
      <c r="R18" s="256"/>
    </row>
    <row r="19" ht="45" spans="1:18">
      <c r="A19" s="134" t="s">
        <v>65</v>
      </c>
      <c r="B19" s="158" t="s">
        <v>63</v>
      </c>
      <c r="C19" s="136" t="s">
        <v>49</v>
      </c>
      <c r="D19" s="137" t="s">
        <v>66</v>
      </c>
      <c r="E19" s="138" t="s">
        <v>61</v>
      </c>
      <c r="F19" s="139">
        <v>16503.77</v>
      </c>
      <c r="G19" s="140">
        <v>0.51</v>
      </c>
      <c r="H19" s="141">
        <v>0.2643</v>
      </c>
      <c r="I19" s="222">
        <f t="shared" ref="I19:I26" si="2">TRUNC(G19*(1+H19),2)</f>
        <v>0.64</v>
      </c>
      <c r="J19" s="223">
        <f t="shared" ref="J19:J26" si="3">TRUNC(F19*I19,2)</f>
        <v>10562.41</v>
      </c>
      <c r="K19" s="224"/>
      <c r="L19" s="225"/>
      <c r="M19" s="226"/>
      <c r="N19" s="227"/>
      <c r="O19" s="228"/>
      <c r="P19" s="229"/>
      <c r="Q19" s="229"/>
      <c r="R19" s="256"/>
    </row>
    <row r="20" ht="45" spans="1:18">
      <c r="A20" s="134" t="s">
        <v>67</v>
      </c>
      <c r="B20" s="158" t="s">
        <v>63</v>
      </c>
      <c r="C20" s="136" t="s">
        <v>49</v>
      </c>
      <c r="D20" s="137" t="s">
        <v>68</v>
      </c>
      <c r="E20" s="138" t="s">
        <v>61</v>
      </c>
      <c r="F20" s="139">
        <v>16503.77</v>
      </c>
      <c r="G20" s="140">
        <v>0.51</v>
      </c>
      <c r="H20" s="141">
        <v>0.2643</v>
      </c>
      <c r="I20" s="222">
        <f t="shared" si="2"/>
        <v>0.64</v>
      </c>
      <c r="J20" s="223">
        <f t="shared" si="3"/>
        <v>10562.41</v>
      </c>
      <c r="K20" s="224"/>
      <c r="L20" s="225"/>
      <c r="M20" s="226"/>
      <c r="N20" s="227"/>
      <c r="O20" s="228"/>
      <c r="P20" s="229"/>
      <c r="Q20" s="229"/>
      <c r="R20" s="256"/>
    </row>
    <row r="21" ht="45" spans="1:18">
      <c r="A21" s="134" t="s">
        <v>69</v>
      </c>
      <c r="B21" s="158" t="s">
        <v>63</v>
      </c>
      <c r="C21" s="136" t="s">
        <v>49</v>
      </c>
      <c r="D21" s="137" t="s">
        <v>70</v>
      </c>
      <c r="E21" s="138" t="s">
        <v>61</v>
      </c>
      <c r="F21" s="139">
        <v>16503.77</v>
      </c>
      <c r="G21" s="140">
        <v>0.51</v>
      </c>
      <c r="H21" s="141">
        <v>0.2643</v>
      </c>
      <c r="I21" s="222">
        <f t="shared" si="2"/>
        <v>0.64</v>
      </c>
      <c r="J21" s="223">
        <f t="shared" si="3"/>
        <v>10562.41</v>
      </c>
      <c r="K21" s="224"/>
      <c r="L21" s="225"/>
      <c r="M21" s="226"/>
      <c r="N21" s="227"/>
      <c r="O21" s="228"/>
      <c r="P21" s="229"/>
      <c r="Q21" s="229"/>
      <c r="R21" s="256"/>
    </row>
    <row r="22" ht="45" spans="1:18">
      <c r="A22" s="134" t="s">
        <v>71</v>
      </c>
      <c r="B22" s="158" t="s">
        <v>63</v>
      </c>
      <c r="C22" s="136" t="s">
        <v>49</v>
      </c>
      <c r="D22" s="137" t="s">
        <v>72</v>
      </c>
      <c r="E22" s="138" t="s">
        <v>61</v>
      </c>
      <c r="F22" s="139">
        <v>11458.16</v>
      </c>
      <c r="G22" s="140">
        <v>0.51</v>
      </c>
      <c r="H22" s="141">
        <v>0.2643</v>
      </c>
      <c r="I22" s="222">
        <f t="shared" si="2"/>
        <v>0.64</v>
      </c>
      <c r="J22" s="223">
        <f t="shared" si="3"/>
        <v>7333.22</v>
      </c>
      <c r="K22" s="224"/>
      <c r="L22" s="225"/>
      <c r="M22" s="226"/>
      <c r="N22" s="227"/>
      <c r="O22" s="228"/>
      <c r="P22" s="229"/>
      <c r="Q22" s="229"/>
      <c r="R22" s="256"/>
    </row>
    <row r="23" ht="45" spans="1:18">
      <c r="A23" s="134" t="s">
        <v>73</v>
      </c>
      <c r="B23" s="158" t="s">
        <v>63</v>
      </c>
      <c r="C23" s="136" t="s">
        <v>49</v>
      </c>
      <c r="D23" s="137" t="s">
        <v>74</v>
      </c>
      <c r="E23" s="138" t="s">
        <v>61</v>
      </c>
      <c r="F23" s="139">
        <v>16503.77</v>
      </c>
      <c r="G23" s="140">
        <v>0.51</v>
      </c>
      <c r="H23" s="141">
        <v>0.2643</v>
      </c>
      <c r="I23" s="222">
        <f t="shared" si="2"/>
        <v>0.64</v>
      </c>
      <c r="J23" s="223">
        <f t="shared" si="3"/>
        <v>10562.41</v>
      </c>
      <c r="K23" s="224"/>
      <c r="L23" s="225"/>
      <c r="M23" s="226"/>
      <c r="N23" s="227"/>
      <c r="O23" s="228"/>
      <c r="P23" s="229"/>
      <c r="Q23" s="229"/>
      <c r="R23" s="256"/>
    </row>
    <row r="24" ht="45" spans="1:18">
      <c r="A24" s="134" t="s">
        <v>75</v>
      </c>
      <c r="B24" s="158" t="s">
        <v>63</v>
      </c>
      <c r="C24" s="136" t="s">
        <v>49</v>
      </c>
      <c r="D24" s="137" t="s">
        <v>76</v>
      </c>
      <c r="E24" s="138" t="s">
        <v>61</v>
      </c>
      <c r="F24" s="139">
        <v>16503.77</v>
      </c>
      <c r="G24" s="140">
        <v>0.51</v>
      </c>
      <c r="H24" s="141">
        <v>0.2643</v>
      </c>
      <c r="I24" s="222">
        <f t="shared" si="2"/>
        <v>0.64</v>
      </c>
      <c r="J24" s="223">
        <f t="shared" si="3"/>
        <v>10562.41</v>
      </c>
      <c r="K24" s="224"/>
      <c r="L24" s="225"/>
      <c r="M24" s="226"/>
      <c r="N24" s="227"/>
      <c r="O24" s="228"/>
      <c r="P24" s="229"/>
      <c r="Q24" s="229"/>
      <c r="R24" s="256"/>
    </row>
    <row r="25" ht="56.25" spans="1:18">
      <c r="A25" s="134" t="s">
        <v>77</v>
      </c>
      <c r="B25" s="158" t="s">
        <v>63</v>
      </c>
      <c r="C25" s="136" t="s">
        <v>49</v>
      </c>
      <c r="D25" s="137" t="s">
        <v>78</v>
      </c>
      <c r="E25" s="138" t="s">
        <v>61</v>
      </c>
      <c r="F25" s="139">
        <v>16503.77</v>
      </c>
      <c r="G25" s="140">
        <v>0.51</v>
      </c>
      <c r="H25" s="141">
        <v>0.2643</v>
      </c>
      <c r="I25" s="222">
        <f t="shared" si="2"/>
        <v>0.64</v>
      </c>
      <c r="J25" s="223">
        <f t="shared" si="3"/>
        <v>10562.41</v>
      </c>
      <c r="K25" s="224"/>
      <c r="L25" s="225"/>
      <c r="M25" s="226"/>
      <c r="N25" s="227"/>
      <c r="O25" s="228"/>
      <c r="P25" s="229"/>
      <c r="Q25" s="229"/>
      <c r="R25" s="256"/>
    </row>
    <row r="26" ht="45" spans="1:18">
      <c r="A26" s="134" t="s">
        <v>79</v>
      </c>
      <c r="B26" s="158" t="s">
        <v>63</v>
      </c>
      <c r="C26" s="136" t="s">
        <v>49</v>
      </c>
      <c r="D26" s="137" t="s">
        <v>80</v>
      </c>
      <c r="E26" s="138" t="s">
        <v>61</v>
      </c>
      <c r="F26" s="139">
        <v>16503.77</v>
      </c>
      <c r="G26" s="140">
        <v>0.51</v>
      </c>
      <c r="H26" s="141">
        <v>0.2643</v>
      </c>
      <c r="I26" s="222">
        <f t="shared" si="2"/>
        <v>0.64</v>
      </c>
      <c r="J26" s="223">
        <f t="shared" si="3"/>
        <v>10562.41</v>
      </c>
      <c r="K26" s="224"/>
      <c r="L26" s="225"/>
      <c r="M26" s="226"/>
      <c r="N26" s="227"/>
      <c r="O26" s="228"/>
      <c r="P26" s="229"/>
      <c r="Q26" s="229"/>
      <c r="R26" s="256"/>
    </row>
    <row r="27" spans="1:18">
      <c r="A27" s="159" t="s">
        <v>81</v>
      </c>
      <c r="B27" s="160"/>
      <c r="C27" s="161"/>
      <c r="D27" s="162" t="s">
        <v>82</v>
      </c>
      <c r="E27" s="154"/>
      <c r="F27" s="155"/>
      <c r="G27" s="156"/>
      <c r="H27" s="157"/>
      <c r="I27" s="157"/>
      <c r="J27" s="236"/>
      <c r="K27" s="237">
        <f>SUM(J28:J54)</f>
        <v>809208.6</v>
      </c>
      <c r="L27" s="225"/>
      <c r="M27" s="226"/>
      <c r="N27" s="227"/>
      <c r="O27" s="228"/>
      <c r="P27" s="229"/>
      <c r="Q27" s="229"/>
      <c r="R27" s="256"/>
    </row>
    <row r="28" spans="1:18">
      <c r="A28" s="150" t="s">
        <v>83</v>
      </c>
      <c r="B28" s="151"/>
      <c r="C28" s="152"/>
      <c r="D28" s="153" t="s">
        <v>84</v>
      </c>
      <c r="E28" s="163"/>
      <c r="F28" s="164"/>
      <c r="G28" s="165"/>
      <c r="H28" s="166"/>
      <c r="I28" s="166"/>
      <c r="J28" s="238"/>
      <c r="K28" s="224"/>
      <c r="L28" s="225"/>
      <c r="M28" s="226"/>
      <c r="N28" s="227"/>
      <c r="O28" s="228"/>
      <c r="P28" s="229"/>
      <c r="Q28" s="229"/>
      <c r="R28" s="256"/>
    </row>
    <row r="29" ht="90" spans="1:18">
      <c r="A29" s="134" t="s">
        <v>85</v>
      </c>
      <c r="B29" s="158" t="s">
        <v>86</v>
      </c>
      <c r="C29" s="136" t="s">
        <v>49</v>
      </c>
      <c r="D29" s="137" t="s">
        <v>87</v>
      </c>
      <c r="E29" s="138" t="s">
        <v>61</v>
      </c>
      <c r="F29" s="139">
        <v>16618</v>
      </c>
      <c r="G29" s="140">
        <v>9.64</v>
      </c>
      <c r="H29" s="141">
        <v>0.2643</v>
      </c>
      <c r="I29" s="222">
        <f t="shared" ref="I29" si="4">TRUNC(G29*(1+H29),2)</f>
        <v>12.18</v>
      </c>
      <c r="J29" s="223">
        <f t="shared" ref="J29" si="5">TRUNC(F29*I29,2)</f>
        <v>202407.24</v>
      </c>
      <c r="K29" s="224"/>
      <c r="L29" s="225"/>
      <c r="M29" s="226"/>
      <c r="N29" s="227"/>
      <c r="O29" s="228"/>
      <c r="P29" s="229"/>
      <c r="Q29" s="229"/>
      <c r="R29" s="256"/>
    </row>
    <row r="30" ht="22.5" spans="1:18">
      <c r="A30" s="150" t="s">
        <v>88</v>
      </c>
      <c r="B30" s="151"/>
      <c r="C30" s="152"/>
      <c r="D30" s="167" t="s">
        <v>89</v>
      </c>
      <c r="E30" s="163"/>
      <c r="F30" s="164"/>
      <c r="G30" s="165"/>
      <c r="H30" s="166"/>
      <c r="I30" s="166"/>
      <c r="J30" s="238"/>
      <c r="K30" s="224"/>
      <c r="L30" s="225"/>
      <c r="M30" s="226"/>
      <c r="N30" s="227"/>
      <c r="O30" s="228"/>
      <c r="P30" s="229"/>
      <c r="Q30" s="229"/>
      <c r="R30" s="256"/>
    </row>
    <row r="31" ht="78.75" spans="1:18">
      <c r="A31" s="134" t="s">
        <v>90</v>
      </c>
      <c r="B31" s="158" t="s">
        <v>91</v>
      </c>
      <c r="C31" s="136" t="s">
        <v>49</v>
      </c>
      <c r="D31" s="137" t="s">
        <v>92</v>
      </c>
      <c r="E31" s="138" t="s">
        <v>61</v>
      </c>
      <c r="F31" s="139">
        <v>16503.77</v>
      </c>
      <c r="G31" s="140">
        <v>3.22</v>
      </c>
      <c r="H31" s="141">
        <v>0.2643</v>
      </c>
      <c r="I31" s="222">
        <f t="shared" ref="I31" si="6">TRUNC(G31*(1+H31),2)</f>
        <v>4.07</v>
      </c>
      <c r="J31" s="223">
        <f t="shared" ref="J31" si="7">TRUNC(F31*I31,2)</f>
        <v>67170.34</v>
      </c>
      <c r="K31" s="224"/>
      <c r="L31" s="225"/>
      <c r="M31" s="226"/>
      <c r="N31" s="227"/>
      <c r="O31" s="228"/>
      <c r="P31" s="229"/>
      <c r="Q31" s="229"/>
      <c r="R31" s="256"/>
    </row>
    <row r="32" ht="22.5" spans="1:18">
      <c r="A32" s="150" t="s">
        <v>93</v>
      </c>
      <c r="B32" s="151"/>
      <c r="C32" s="152"/>
      <c r="D32" s="167" t="s">
        <v>94</v>
      </c>
      <c r="E32" s="163"/>
      <c r="F32" s="164"/>
      <c r="G32" s="165"/>
      <c r="H32" s="166"/>
      <c r="I32" s="166"/>
      <c r="J32" s="238"/>
      <c r="K32" s="224"/>
      <c r="L32" s="225"/>
      <c r="M32" s="226"/>
      <c r="N32" s="227"/>
      <c r="O32" s="228"/>
      <c r="P32" s="229"/>
      <c r="Q32" s="229"/>
      <c r="R32" s="256"/>
    </row>
    <row r="33" ht="90" spans="1:18">
      <c r="A33" s="134" t="s">
        <v>95</v>
      </c>
      <c r="B33" s="158" t="s">
        <v>96</v>
      </c>
      <c r="C33" s="136" t="s">
        <v>49</v>
      </c>
      <c r="D33" s="137" t="s">
        <v>97</v>
      </c>
      <c r="E33" s="138" t="s">
        <v>61</v>
      </c>
      <c r="F33" s="139">
        <v>16503.77</v>
      </c>
      <c r="G33" s="140">
        <v>0.28</v>
      </c>
      <c r="H33" s="141">
        <v>0.2643</v>
      </c>
      <c r="I33" s="222">
        <f t="shared" ref="I33" si="8">TRUNC(G33*(1+H33),2)</f>
        <v>0.35</v>
      </c>
      <c r="J33" s="223">
        <f t="shared" ref="J33" si="9">TRUNC(F33*I33,2)</f>
        <v>5776.31</v>
      </c>
      <c r="K33" s="224"/>
      <c r="L33" s="225"/>
      <c r="M33" s="226"/>
      <c r="N33" s="227"/>
      <c r="O33" s="228"/>
      <c r="P33" s="229"/>
      <c r="Q33" s="229"/>
      <c r="R33" s="256"/>
    </row>
    <row r="34" spans="1:18">
      <c r="A34" s="150" t="s">
        <v>98</v>
      </c>
      <c r="B34" s="151"/>
      <c r="C34" s="152"/>
      <c r="D34" s="153" t="s">
        <v>99</v>
      </c>
      <c r="E34" s="138"/>
      <c r="F34" s="139"/>
      <c r="G34" s="140"/>
      <c r="H34" s="168"/>
      <c r="I34" s="168"/>
      <c r="J34" s="224"/>
      <c r="K34" s="224"/>
      <c r="L34" s="225"/>
      <c r="M34" s="226"/>
      <c r="N34" s="227"/>
      <c r="O34" s="228"/>
      <c r="P34" s="229"/>
      <c r="Q34" s="229"/>
      <c r="R34" s="256"/>
    </row>
    <row r="35" ht="78.75" spans="1:18">
      <c r="A35" s="134" t="s">
        <v>100</v>
      </c>
      <c r="B35" s="158" t="s">
        <v>101</v>
      </c>
      <c r="C35" s="136" t="s">
        <v>49</v>
      </c>
      <c r="D35" s="137" t="s">
        <v>102</v>
      </c>
      <c r="E35" s="138" t="s">
        <v>61</v>
      </c>
      <c r="F35" s="139">
        <v>16618.08</v>
      </c>
      <c r="G35" s="140">
        <v>3.49</v>
      </c>
      <c r="H35" s="141">
        <v>0.2643</v>
      </c>
      <c r="I35" s="222">
        <f t="shared" ref="I35" si="10">TRUNC(G35*(1+H35),2)</f>
        <v>4.41</v>
      </c>
      <c r="J35" s="223">
        <f t="shared" ref="J35" si="11">TRUNC(F35*I35,2)</f>
        <v>73285.73</v>
      </c>
      <c r="K35" s="224"/>
      <c r="L35" s="225"/>
      <c r="M35" s="226"/>
      <c r="N35" s="227"/>
      <c r="O35" s="228"/>
      <c r="P35" s="229"/>
      <c r="Q35" s="229"/>
      <c r="R35" s="256"/>
    </row>
    <row r="36" ht="56.25" spans="1:18">
      <c r="A36" s="134" t="s">
        <v>103</v>
      </c>
      <c r="B36" s="158" t="s">
        <v>104</v>
      </c>
      <c r="C36" s="136" t="s">
        <v>49</v>
      </c>
      <c r="D36" s="137" t="s">
        <v>105</v>
      </c>
      <c r="E36" s="138" t="s">
        <v>61</v>
      </c>
      <c r="F36" s="139">
        <v>4325.74</v>
      </c>
      <c r="G36" s="140">
        <v>3.49</v>
      </c>
      <c r="H36" s="141">
        <v>0.2643</v>
      </c>
      <c r="I36" s="222">
        <f t="shared" ref="I36" si="12">TRUNC(G36*(1+H36),2)</f>
        <v>4.41</v>
      </c>
      <c r="J36" s="223">
        <f t="shared" ref="J36" si="13">TRUNC(F36*I36,2)</f>
        <v>19076.51</v>
      </c>
      <c r="K36" s="224"/>
      <c r="L36" s="225"/>
      <c r="M36" s="226"/>
      <c r="N36" s="227"/>
      <c r="O36" s="228"/>
      <c r="P36" s="229"/>
      <c r="Q36" s="229"/>
      <c r="R36" s="256"/>
    </row>
    <row r="37" ht="22.5" spans="1:18">
      <c r="A37" s="150" t="s">
        <v>106</v>
      </c>
      <c r="B37" s="151"/>
      <c r="C37" s="152"/>
      <c r="D37" s="153" t="s">
        <v>107</v>
      </c>
      <c r="E37" s="138"/>
      <c r="F37" s="139"/>
      <c r="G37" s="140"/>
      <c r="H37" s="168"/>
      <c r="I37" s="168"/>
      <c r="J37" s="224"/>
      <c r="K37" s="224"/>
      <c r="L37" s="225"/>
      <c r="M37" s="226"/>
      <c r="N37" s="227"/>
      <c r="O37" s="228"/>
      <c r="P37" s="229"/>
      <c r="Q37" s="229"/>
      <c r="R37" s="256"/>
    </row>
    <row r="38" ht="78.75" spans="1:18">
      <c r="A38" s="134" t="s">
        <v>108</v>
      </c>
      <c r="B38" s="158" t="s">
        <v>109</v>
      </c>
      <c r="C38" s="136" t="s">
        <v>49</v>
      </c>
      <c r="D38" s="137" t="s">
        <v>110</v>
      </c>
      <c r="E38" s="138" t="s">
        <v>61</v>
      </c>
      <c r="F38" s="139">
        <v>16618.08</v>
      </c>
      <c r="G38" s="140">
        <v>2.57</v>
      </c>
      <c r="H38" s="141">
        <v>0.2643</v>
      </c>
      <c r="I38" s="222">
        <f t="shared" ref="I38" si="14">TRUNC(G38*(1+H38),2)</f>
        <v>3.24</v>
      </c>
      <c r="J38" s="223">
        <f t="shared" ref="J38" si="15">TRUNC(F38*I38,2)</f>
        <v>53842.57</v>
      </c>
      <c r="K38" s="224"/>
      <c r="L38" s="225"/>
      <c r="M38" s="226"/>
      <c r="N38" s="227"/>
      <c r="O38" s="228"/>
      <c r="P38" s="229"/>
      <c r="Q38" s="229"/>
      <c r="R38" s="256"/>
    </row>
    <row r="39" spans="1:18">
      <c r="A39" s="150" t="s">
        <v>111</v>
      </c>
      <c r="B39" s="151"/>
      <c r="C39" s="152"/>
      <c r="D39" s="153" t="s">
        <v>112</v>
      </c>
      <c r="E39" s="138"/>
      <c r="F39" s="139"/>
      <c r="G39" s="140"/>
      <c r="H39" s="168"/>
      <c r="I39" s="168"/>
      <c r="J39" s="224"/>
      <c r="K39" s="224"/>
      <c r="L39" s="225"/>
      <c r="M39" s="226"/>
      <c r="N39" s="227"/>
      <c r="O39" s="228"/>
      <c r="P39" s="229"/>
      <c r="Q39" s="229"/>
      <c r="R39" s="256"/>
    </row>
    <row r="40" ht="67.5" spans="1:18">
      <c r="A40" s="134" t="s">
        <v>113</v>
      </c>
      <c r="B40" s="158" t="s">
        <v>114</v>
      </c>
      <c r="C40" s="136" t="s">
        <v>49</v>
      </c>
      <c r="D40" s="137" t="s">
        <v>115</v>
      </c>
      <c r="E40" s="138" t="s">
        <v>61</v>
      </c>
      <c r="F40" s="139">
        <v>11458.16</v>
      </c>
      <c r="G40" s="140">
        <v>1.27</v>
      </c>
      <c r="H40" s="141">
        <v>0.2643</v>
      </c>
      <c r="I40" s="222">
        <f t="shared" ref="I40" si="16">TRUNC(G40*(1+H40),2)</f>
        <v>1.6</v>
      </c>
      <c r="J40" s="223">
        <f t="shared" ref="J40" si="17">TRUNC(F40*I40,2)</f>
        <v>18333.05</v>
      </c>
      <c r="K40" s="224"/>
      <c r="L40" s="225"/>
      <c r="M40" s="226"/>
      <c r="N40" s="227"/>
      <c r="O40" s="228"/>
      <c r="P40" s="229"/>
      <c r="Q40" s="229"/>
      <c r="R40" s="256"/>
    </row>
    <row r="41" ht="22.5" spans="1:18">
      <c r="A41" s="150" t="s">
        <v>116</v>
      </c>
      <c r="B41" s="151"/>
      <c r="C41" s="152"/>
      <c r="D41" s="167" t="s">
        <v>117</v>
      </c>
      <c r="E41" s="138"/>
      <c r="F41" s="139"/>
      <c r="G41" s="140"/>
      <c r="H41" s="168"/>
      <c r="I41" s="168"/>
      <c r="J41" s="224"/>
      <c r="K41" s="224"/>
      <c r="L41" s="225"/>
      <c r="M41" s="226"/>
      <c r="N41" s="227"/>
      <c r="O41" s="228"/>
      <c r="P41" s="229"/>
      <c r="Q41" s="229"/>
      <c r="R41" s="256"/>
    </row>
    <row r="42" ht="56.25" spans="1:18">
      <c r="A42" s="134" t="s">
        <v>118</v>
      </c>
      <c r="B42" s="158" t="s">
        <v>119</v>
      </c>
      <c r="C42" s="136" t="s">
        <v>49</v>
      </c>
      <c r="D42" s="137" t="s">
        <v>120</v>
      </c>
      <c r="E42" s="138" t="s">
        <v>61</v>
      </c>
      <c r="F42" s="139">
        <v>16503.77</v>
      </c>
      <c r="G42" s="140">
        <v>6.31</v>
      </c>
      <c r="H42" s="141">
        <v>0.2643</v>
      </c>
      <c r="I42" s="222">
        <f t="shared" ref="I42" si="18">TRUNC(G42*(1+H42),2)</f>
        <v>7.97</v>
      </c>
      <c r="J42" s="223">
        <f t="shared" ref="J42" si="19">TRUNC(F42*I42,2)</f>
        <v>131535.04</v>
      </c>
      <c r="K42" s="224"/>
      <c r="L42" s="225"/>
      <c r="M42" s="226"/>
      <c r="N42" s="227"/>
      <c r="O42" s="228"/>
      <c r="P42" s="229"/>
      <c r="Q42" s="229"/>
      <c r="R42" s="256"/>
    </row>
    <row r="43" ht="22.5" spans="1:18">
      <c r="A43" s="150" t="s">
        <v>121</v>
      </c>
      <c r="B43" s="151"/>
      <c r="C43" s="152"/>
      <c r="D43" s="167" t="s">
        <v>122</v>
      </c>
      <c r="E43" s="138"/>
      <c r="F43" s="139"/>
      <c r="G43" s="140"/>
      <c r="H43" s="168"/>
      <c r="I43" s="168"/>
      <c r="J43" s="224"/>
      <c r="K43" s="224"/>
      <c r="L43" s="225"/>
      <c r="M43" s="226"/>
      <c r="N43" s="227"/>
      <c r="O43" s="228"/>
      <c r="P43" s="229"/>
      <c r="Q43" s="229"/>
      <c r="R43" s="256"/>
    </row>
    <row r="44" ht="56.25" spans="1:18">
      <c r="A44" s="134" t="s">
        <v>123</v>
      </c>
      <c r="B44" s="158" t="s">
        <v>124</v>
      </c>
      <c r="C44" s="136" t="s">
        <v>49</v>
      </c>
      <c r="D44" s="137" t="s">
        <v>125</v>
      </c>
      <c r="E44" s="138" t="s">
        <v>61</v>
      </c>
      <c r="F44" s="139">
        <v>16503.77</v>
      </c>
      <c r="G44" s="140">
        <v>1.64</v>
      </c>
      <c r="H44" s="141">
        <v>0.2643</v>
      </c>
      <c r="I44" s="222">
        <f t="shared" ref="I44" si="20">TRUNC(G44*(1+H44),2)</f>
        <v>2.07</v>
      </c>
      <c r="J44" s="223">
        <f t="shared" ref="J44" si="21">TRUNC(F44*I44,2)</f>
        <v>34162.8</v>
      </c>
      <c r="K44" s="224"/>
      <c r="L44" s="225"/>
      <c r="M44" s="226"/>
      <c r="N44" s="227"/>
      <c r="O44" s="228"/>
      <c r="P44" s="229"/>
      <c r="Q44" s="229"/>
      <c r="R44" s="256"/>
    </row>
    <row r="45" ht="22.5" spans="1:18">
      <c r="A45" s="150" t="s">
        <v>126</v>
      </c>
      <c r="B45" s="151"/>
      <c r="C45" s="152"/>
      <c r="D45" s="167" t="s">
        <v>127</v>
      </c>
      <c r="E45" s="138"/>
      <c r="F45" s="139"/>
      <c r="G45" s="140"/>
      <c r="H45" s="168"/>
      <c r="I45" s="168"/>
      <c r="J45" s="224"/>
      <c r="K45" s="224"/>
      <c r="L45" s="225"/>
      <c r="M45" s="226"/>
      <c r="N45" s="227"/>
      <c r="O45" s="228"/>
      <c r="P45" s="229"/>
      <c r="Q45" s="229"/>
      <c r="R45" s="256"/>
    </row>
    <row r="46" ht="45" spans="1:18">
      <c r="A46" s="134" t="s">
        <v>128</v>
      </c>
      <c r="B46" s="158" t="s">
        <v>129</v>
      </c>
      <c r="C46" s="136" t="s">
        <v>49</v>
      </c>
      <c r="D46" s="137" t="s">
        <v>130</v>
      </c>
      <c r="E46" s="138" t="s">
        <v>61</v>
      </c>
      <c r="F46" s="139">
        <v>16618.08</v>
      </c>
      <c r="G46" s="140">
        <v>1.61</v>
      </c>
      <c r="H46" s="141">
        <v>0.2643</v>
      </c>
      <c r="I46" s="222">
        <f t="shared" ref="I46" si="22">TRUNC(G46*(1+H46),2)</f>
        <v>2.03</v>
      </c>
      <c r="J46" s="223">
        <f t="shared" ref="J46" si="23">TRUNC(F46*I46,2)</f>
        <v>33734.7</v>
      </c>
      <c r="K46" s="224"/>
      <c r="L46" s="225"/>
      <c r="M46" s="226"/>
      <c r="N46" s="227"/>
      <c r="O46" s="228"/>
      <c r="P46" s="229"/>
      <c r="Q46" s="229"/>
      <c r="R46" s="256"/>
    </row>
    <row r="47" spans="1:18">
      <c r="A47" s="150" t="s">
        <v>131</v>
      </c>
      <c r="B47" s="151"/>
      <c r="C47" s="152"/>
      <c r="D47" s="167" t="s">
        <v>132</v>
      </c>
      <c r="E47" s="138"/>
      <c r="F47" s="139"/>
      <c r="G47" s="140"/>
      <c r="H47" s="168"/>
      <c r="I47" s="168"/>
      <c r="J47" s="224"/>
      <c r="K47" s="224"/>
      <c r="L47" s="225"/>
      <c r="M47" s="226"/>
      <c r="N47" s="227"/>
      <c r="O47" s="228"/>
      <c r="P47" s="229"/>
      <c r="Q47" s="229"/>
      <c r="R47" s="256"/>
    </row>
    <row r="48" ht="78.75" spans="1:18">
      <c r="A48" s="134" t="s">
        <v>133</v>
      </c>
      <c r="B48" s="158" t="s">
        <v>134</v>
      </c>
      <c r="C48" s="136" t="s">
        <v>49</v>
      </c>
      <c r="D48" s="137" t="s">
        <v>135</v>
      </c>
      <c r="E48" s="138" t="s">
        <v>61</v>
      </c>
      <c r="F48" s="139">
        <v>16618.08</v>
      </c>
      <c r="G48" s="140">
        <v>0.4</v>
      </c>
      <c r="H48" s="141">
        <v>0.2643</v>
      </c>
      <c r="I48" s="222">
        <f t="shared" ref="I48" si="24">TRUNC(G48*(1+H48),2)</f>
        <v>0.5</v>
      </c>
      <c r="J48" s="223">
        <f t="shared" ref="J48" si="25">TRUNC(F48*I48,2)</f>
        <v>8309.04</v>
      </c>
      <c r="K48" s="224"/>
      <c r="L48" s="225"/>
      <c r="M48" s="226"/>
      <c r="N48" s="227"/>
      <c r="O48" s="228"/>
      <c r="P48" s="229"/>
      <c r="Q48" s="229"/>
      <c r="R48" s="256"/>
    </row>
    <row r="49" spans="1:18">
      <c r="A49" s="150" t="s">
        <v>136</v>
      </c>
      <c r="B49" s="151"/>
      <c r="C49" s="152"/>
      <c r="D49" s="167" t="s">
        <v>137</v>
      </c>
      <c r="E49" s="138"/>
      <c r="F49" s="139"/>
      <c r="G49" s="140"/>
      <c r="H49" s="168"/>
      <c r="I49" s="168"/>
      <c r="J49" s="224"/>
      <c r="K49" s="224"/>
      <c r="L49" s="225"/>
      <c r="M49" s="226"/>
      <c r="N49" s="227"/>
      <c r="O49" s="228"/>
      <c r="P49" s="229"/>
      <c r="Q49" s="229"/>
      <c r="R49" s="256"/>
    </row>
    <row r="50" ht="90" spans="1:18">
      <c r="A50" s="134" t="s">
        <v>138</v>
      </c>
      <c r="B50" s="158" t="s">
        <v>139</v>
      </c>
      <c r="C50" s="136" t="s">
        <v>49</v>
      </c>
      <c r="D50" s="137" t="s">
        <v>140</v>
      </c>
      <c r="E50" s="138" t="s">
        <v>61</v>
      </c>
      <c r="F50" s="139">
        <v>16503.77</v>
      </c>
      <c r="G50" s="140">
        <v>6.45</v>
      </c>
      <c r="H50" s="141">
        <v>0.2643</v>
      </c>
      <c r="I50" s="222">
        <f t="shared" ref="I50" si="26">TRUNC(G50*(1+H50),2)</f>
        <v>8.15</v>
      </c>
      <c r="J50" s="223">
        <f t="shared" ref="J50" si="27">TRUNC(F50*I50,2)</f>
        <v>134505.72</v>
      </c>
      <c r="K50" s="224"/>
      <c r="L50" s="225"/>
      <c r="M50" s="226"/>
      <c r="N50" s="227"/>
      <c r="O50" s="228"/>
      <c r="P50" s="229"/>
      <c r="Q50" s="229"/>
      <c r="R50" s="256"/>
    </row>
    <row r="51" spans="1:18">
      <c r="A51" s="150" t="s">
        <v>141</v>
      </c>
      <c r="B51" s="151"/>
      <c r="C51" s="152"/>
      <c r="D51" s="167" t="s">
        <v>142</v>
      </c>
      <c r="E51" s="138"/>
      <c r="F51" s="139"/>
      <c r="G51" s="140"/>
      <c r="H51" s="168"/>
      <c r="I51" s="168"/>
      <c r="J51" s="224"/>
      <c r="K51" s="224"/>
      <c r="L51" s="225"/>
      <c r="M51" s="226"/>
      <c r="N51" s="227"/>
      <c r="O51" s="228"/>
      <c r="P51" s="229"/>
      <c r="Q51" s="229"/>
      <c r="R51" s="256"/>
    </row>
    <row r="52" ht="67.5" spans="1:18">
      <c r="A52" s="134" t="s">
        <v>143</v>
      </c>
      <c r="B52" s="158" t="s">
        <v>144</v>
      </c>
      <c r="C52" s="136" t="s">
        <v>49</v>
      </c>
      <c r="D52" s="137" t="s">
        <v>145</v>
      </c>
      <c r="E52" s="138" t="s">
        <v>61</v>
      </c>
      <c r="F52" s="139">
        <v>16503.77</v>
      </c>
      <c r="G52" s="140">
        <v>0.68</v>
      </c>
      <c r="H52" s="141">
        <v>0.2643</v>
      </c>
      <c r="I52" s="222">
        <f t="shared" ref="I52" si="28">TRUNC(G52*(1+H52),2)</f>
        <v>0.85</v>
      </c>
      <c r="J52" s="223">
        <f t="shared" ref="J52" si="29">TRUNC(F52*I52,2)</f>
        <v>14028.2</v>
      </c>
      <c r="K52" s="224"/>
      <c r="L52" s="225"/>
      <c r="M52" s="226"/>
      <c r="N52" s="227"/>
      <c r="O52" s="228"/>
      <c r="P52" s="229"/>
      <c r="Q52" s="229"/>
      <c r="R52" s="256"/>
    </row>
    <row r="53" spans="1:18">
      <c r="A53" s="150" t="s">
        <v>146</v>
      </c>
      <c r="B53" s="151"/>
      <c r="C53" s="152"/>
      <c r="D53" s="167" t="s">
        <v>147</v>
      </c>
      <c r="E53" s="138"/>
      <c r="F53" s="139"/>
      <c r="G53" s="140"/>
      <c r="H53" s="168"/>
      <c r="I53" s="168"/>
      <c r="J53" s="224"/>
      <c r="K53" s="224"/>
      <c r="L53" s="225"/>
      <c r="M53" s="226"/>
      <c r="N53" s="227"/>
      <c r="O53" s="228"/>
      <c r="P53" s="229"/>
      <c r="Q53" s="229"/>
      <c r="R53" s="256"/>
    </row>
    <row r="54" ht="123.75" spans="1:18">
      <c r="A54" s="134" t="s">
        <v>148</v>
      </c>
      <c r="B54" s="158" t="s">
        <v>149</v>
      </c>
      <c r="C54" s="136" t="s">
        <v>49</v>
      </c>
      <c r="D54" s="137" t="s">
        <v>150</v>
      </c>
      <c r="E54" s="138" t="s">
        <v>151</v>
      </c>
      <c r="F54" s="139">
        <v>0.29</v>
      </c>
      <c r="G54" s="140">
        <v>35569.25</v>
      </c>
      <c r="H54" s="141">
        <v>0.2643</v>
      </c>
      <c r="I54" s="222">
        <f t="shared" ref="I54" si="30">TRUNC(G54*(1+H54),2)</f>
        <v>44970.2</v>
      </c>
      <c r="J54" s="223">
        <f t="shared" ref="J54" si="31">TRUNC(F54*I54,2)</f>
        <v>13041.35</v>
      </c>
      <c r="K54" s="224"/>
      <c r="L54" s="225"/>
      <c r="M54" s="226"/>
      <c r="N54" s="227"/>
      <c r="O54" s="228"/>
      <c r="P54" s="229"/>
      <c r="Q54" s="229"/>
      <c r="R54" s="256"/>
    </row>
    <row r="55" spans="1:18">
      <c r="A55" s="169"/>
      <c r="B55" s="170"/>
      <c r="C55" s="171"/>
      <c r="D55" s="172"/>
      <c r="E55" s="173"/>
      <c r="F55" s="174"/>
      <c r="G55" s="175"/>
      <c r="H55" s="176"/>
      <c r="I55" s="239"/>
      <c r="J55" s="240"/>
      <c r="K55" s="241"/>
      <c r="L55" s="242"/>
      <c r="M55" s="243"/>
      <c r="N55" s="244"/>
      <c r="O55" s="245"/>
      <c r="P55" s="246"/>
      <c r="Q55" s="246"/>
      <c r="R55" s="258"/>
    </row>
    <row r="56" ht="13.5" spans="1:18">
      <c r="A56" s="177" t="s">
        <v>152</v>
      </c>
      <c r="B56" s="178"/>
      <c r="C56" s="178"/>
      <c r="D56" s="178"/>
      <c r="E56" s="178"/>
      <c r="F56" s="178"/>
      <c r="G56" s="178"/>
      <c r="H56" s="178"/>
      <c r="I56" s="178"/>
      <c r="J56" s="247"/>
      <c r="K56" s="247"/>
      <c r="L56" s="248">
        <f>SUM(L12:L55)</f>
        <v>948129.33</v>
      </c>
      <c r="M56" s="249"/>
      <c r="N56" s="250" t="s">
        <v>153</v>
      </c>
      <c r="O56" s="250"/>
      <c r="P56" s="250"/>
      <c r="Q56" s="250"/>
      <c r="R56" s="259">
        <f>SUM(R12:R55)</f>
        <v>0</v>
      </c>
    </row>
    <row r="57" ht="35.25" customHeight="1" spans="1:18">
      <c r="A57" s="179" t="s">
        <v>16</v>
      </c>
      <c r="B57" s="179"/>
      <c r="C57" s="179"/>
      <c r="D57" s="179"/>
      <c r="E57" s="179"/>
      <c r="F57" s="179"/>
      <c r="G57" s="180" t="s">
        <v>17</v>
      </c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260"/>
    </row>
    <row r="58" ht="40.5" customHeight="1" spans="1:18">
      <c r="A58" s="182" t="s">
        <v>18</v>
      </c>
      <c r="B58" s="183"/>
      <c r="C58" s="183"/>
      <c r="D58" s="184"/>
      <c r="E58" s="185" t="s">
        <v>154</v>
      </c>
      <c r="F58" s="186"/>
      <c r="G58" s="187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261"/>
    </row>
    <row r="59" spans="1:18">
      <c r="A59" s="189" t="s">
        <v>155</v>
      </c>
      <c r="B59" s="190" t="s">
        <v>156</v>
      </c>
      <c r="C59" s="190"/>
      <c r="D59" s="190"/>
      <c r="E59" s="190"/>
      <c r="F59" s="190"/>
      <c r="G59" s="191"/>
      <c r="H59" s="191"/>
      <c r="I59" s="191"/>
      <c r="J59" s="191"/>
      <c r="K59" s="191"/>
      <c r="L59" s="191"/>
      <c r="M59" s="191"/>
      <c r="N59" s="191"/>
      <c r="O59" s="191"/>
      <c r="P59" s="251"/>
      <c r="Q59" s="251"/>
      <c r="R59" s="251"/>
    </row>
    <row r="60" spans="1:18">
      <c r="A60" s="192"/>
      <c r="B60" s="193" t="s">
        <v>157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251"/>
      <c r="Q60" s="251"/>
      <c r="R60" s="251"/>
    </row>
    <row r="61" customHeight="1" spans="1:18">
      <c r="A61" s="192"/>
      <c r="B61" s="194" t="s">
        <v>158</v>
      </c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</row>
    <row r="62" customHeight="1" spans="1:18">
      <c r="A62" s="192"/>
      <c r="B62" s="195" t="s">
        <v>159</v>
      </c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251"/>
      <c r="Q62" s="251"/>
      <c r="R62" s="251"/>
    </row>
    <row r="63" ht="24" customHeight="1" spans="1:18">
      <c r="A63" s="192"/>
      <c r="B63" s="196" t="s">
        <v>160</v>
      </c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</row>
    <row r="64" customHeight="1" spans="1:18">
      <c r="A64" s="192"/>
      <c r="B64" s="194" t="s">
        <v>161</v>
      </c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251"/>
      <c r="R64" s="251"/>
    </row>
    <row r="65" customHeight="1" spans="1:18">
      <c r="A65" s="192"/>
      <c r="B65" s="194" t="s">
        <v>162</v>
      </c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251"/>
      <c r="Q65" s="251"/>
      <c r="R65" s="251"/>
    </row>
    <row r="66" ht="27" customHeight="1" spans="1:18">
      <c r="A66" s="192"/>
      <c r="B66" s="325" t="s">
        <v>163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</row>
    <row r="220" ht="15" customHeight="1" spans="16:16">
      <c r="P220" s="262"/>
    </row>
    <row r="221" ht="33.75" customHeight="1"/>
    <row r="222" ht="31.5" customHeight="1"/>
    <row r="223" ht="24.75" customHeight="1"/>
    <row r="228" ht="26.25" customHeight="1"/>
  </sheetData>
  <sheetProtection algorithmName="SHA-512" hashValue="xhm5phV/ZyWzmaELrjBMJ7fsuvobds/fVK9cT+GmxZAL+THisE8OjSuLZc78Xjj4IomJiGJTcWGuiwwJnpN5zg==" saltValue="b9CTC5fE2p9WZ6a0tHadAg==" spinCount="100000" sheet="1" selectLockedCells="1"/>
  <mergeCells count="39">
    <mergeCell ref="A1:R1"/>
    <mergeCell ref="A2:R2"/>
    <mergeCell ref="A3:M3"/>
    <mergeCell ref="A5:R5"/>
    <mergeCell ref="A6:R6"/>
    <mergeCell ref="A7:R7"/>
    <mergeCell ref="E8:L8"/>
    <mergeCell ref="M8:R8"/>
    <mergeCell ref="I9:L9"/>
    <mergeCell ref="O9:R9"/>
    <mergeCell ref="J10:L10"/>
    <mergeCell ref="P10:R10"/>
    <mergeCell ref="A56:I56"/>
    <mergeCell ref="N56:Q56"/>
    <mergeCell ref="A57:F57"/>
    <mergeCell ref="A58:D58"/>
    <mergeCell ref="E58:F58"/>
    <mergeCell ref="B59:O59"/>
    <mergeCell ref="B60:O60"/>
    <mergeCell ref="B61:R61"/>
    <mergeCell ref="B62:O62"/>
    <mergeCell ref="B63:R63"/>
    <mergeCell ref="B64:P64"/>
    <mergeCell ref="B65:O65"/>
    <mergeCell ref="B66:R66"/>
    <mergeCell ref="A9:A11"/>
    <mergeCell ref="A59:A66"/>
    <mergeCell ref="B9:B11"/>
    <mergeCell ref="C9:C11"/>
    <mergeCell ref="D9:D11"/>
    <mergeCell ref="E9:E11"/>
    <mergeCell ref="F9:F11"/>
    <mergeCell ref="G9:G11"/>
    <mergeCell ref="H9:H11"/>
    <mergeCell ref="I10:I11"/>
    <mergeCell ref="M9:M11"/>
    <mergeCell ref="N9:N11"/>
    <mergeCell ref="O10:O11"/>
    <mergeCell ref="G57:R58"/>
  </mergeCells>
  <printOptions horizontalCentered="1"/>
  <pageMargins left="0" right="0" top="0.67" bottom="0.354330708661417" header="0.236220472440945" footer="0.196850393700787"/>
  <pageSetup paperSize="9" scale="65" fitToHeight="16" orientation="landscape"/>
  <headerFooter>
    <oddHeader>&amp;R&amp;"Verdana,Normal"&amp;8Fls.:______
Processo n.º 23069.189237/2022-55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991"/>
  <sheetViews>
    <sheetView topLeftCell="A2" workbookViewId="0">
      <selection activeCell="A4" sqref="A4:AY4"/>
    </sheetView>
  </sheetViews>
  <sheetFormatPr defaultColWidth="14.4285714285714" defaultRowHeight="15" customHeight="1"/>
  <cols>
    <col min="1" max="1" width="7" style="1" customWidth="1"/>
    <col min="2" max="2" width="35.7142857142857" style="1" customWidth="1"/>
    <col min="3" max="3" width="15.7142857142857" style="1" customWidth="1"/>
    <col min="4" max="51" width="2.57142857142857" style="1" customWidth="1"/>
    <col min="52" max="16384" width="14.4285714285714" style="1"/>
  </cols>
  <sheetData>
    <row r="1" spans="1:5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>
      <c r="A3" s="3" t="s">
        <v>164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>
      <c r="A4" s="4" t="s">
        <v>165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>
      <c r="A5" s="5" t="str">
        <f>Orçamento!$A$6</f>
        <v>OBRA: Contratação de empresa especializada para a prestação de serviços de revisão e atualização de projetos executivos para o novo prédio do Instituto de Química (IQ) da Universidade Federal Fluminense.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5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>
      <c r="A7" s="6" t="str">
        <f>Orçamento!$A$7</f>
        <v>Local: Campus da Praia Vermelha, situado na Rua Passo da Pátria, 152-470 - São Domingos, Niterói - RJ, 24210-240 (acesso também pela Av. Gen. Milton Tavares de Souza)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ht="15.75" spans="1:5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ht="15.75" spans="1:52">
      <c r="A9" s="8" t="s">
        <v>166</v>
      </c>
      <c r="B9" s="9"/>
      <c r="C9" s="9"/>
      <c r="D9" s="10" t="s">
        <v>167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76"/>
      <c r="AZ9" s="61"/>
    </row>
    <row r="10" spans="1:52">
      <c r="A10" s="11" t="s">
        <v>6</v>
      </c>
      <c r="B10" s="12" t="s">
        <v>10</v>
      </c>
      <c r="C10" s="12" t="s">
        <v>168</v>
      </c>
      <c r="D10" s="13" t="s">
        <v>169</v>
      </c>
      <c r="E10" s="14"/>
      <c r="F10" s="14"/>
      <c r="G10" s="14"/>
      <c r="H10" s="14"/>
      <c r="I10" s="14"/>
      <c r="J10" s="13" t="s">
        <v>170</v>
      </c>
      <c r="K10" s="14"/>
      <c r="L10" s="14"/>
      <c r="M10" s="14"/>
      <c r="N10" s="14"/>
      <c r="O10" s="14"/>
      <c r="P10" s="13" t="s">
        <v>171</v>
      </c>
      <c r="Q10" s="14"/>
      <c r="R10" s="14"/>
      <c r="S10" s="14"/>
      <c r="T10" s="14"/>
      <c r="U10" s="14"/>
      <c r="V10" s="13" t="s">
        <v>172</v>
      </c>
      <c r="W10" s="14"/>
      <c r="X10" s="14"/>
      <c r="Y10" s="14"/>
      <c r="Z10" s="14"/>
      <c r="AA10" s="14"/>
      <c r="AB10" s="13" t="s">
        <v>173</v>
      </c>
      <c r="AC10" s="14"/>
      <c r="AD10" s="14"/>
      <c r="AE10" s="14"/>
      <c r="AF10" s="14"/>
      <c r="AG10" s="14"/>
      <c r="AH10" s="13" t="s">
        <v>174</v>
      </c>
      <c r="AI10" s="14"/>
      <c r="AJ10" s="14"/>
      <c r="AK10" s="14"/>
      <c r="AL10" s="14"/>
      <c r="AM10" s="14"/>
      <c r="AN10" s="13" t="s">
        <v>175</v>
      </c>
      <c r="AO10" s="14"/>
      <c r="AP10" s="14"/>
      <c r="AQ10" s="14"/>
      <c r="AR10" s="14"/>
      <c r="AS10" s="14"/>
      <c r="AT10" s="13" t="s">
        <v>176</v>
      </c>
      <c r="AU10" s="14"/>
      <c r="AV10" s="14"/>
      <c r="AW10" s="14"/>
      <c r="AX10" s="14"/>
      <c r="AY10" s="77"/>
      <c r="AZ10" s="61"/>
    </row>
    <row r="11" ht="33.8" spans="1:52">
      <c r="A11" s="15"/>
      <c r="B11" s="14"/>
      <c r="C11" s="14"/>
      <c r="D11" s="16" t="s">
        <v>177</v>
      </c>
      <c r="E11" s="16" t="s">
        <v>178</v>
      </c>
      <c r="F11" s="16" t="s">
        <v>179</v>
      </c>
      <c r="G11" s="16" t="s">
        <v>180</v>
      </c>
      <c r="H11" s="16" t="s">
        <v>181</v>
      </c>
      <c r="I11" s="16" t="s">
        <v>182</v>
      </c>
      <c r="J11" s="16" t="s">
        <v>177</v>
      </c>
      <c r="K11" s="16" t="s">
        <v>178</v>
      </c>
      <c r="L11" s="16" t="s">
        <v>179</v>
      </c>
      <c r="M11" s="16" t="s">
        <v>180</v>
      </c>
      <c r="N11" s="16" t="s">
        <v>181</v>
      </c>
      <c r="O11" s="16" t="s">
        <v>182</v>
      </c>
      <c r="P11" s="16" t="s">
        <v>177</v>
      </c>
      <c r="Q11" s="16" t="s">
        <v>178</v>
      </c>
      <c r="R11" s="16" t="s">
        <v>179</v>
      </c>
      <c r="S11" s="16" t="s">
        <v>180</v>
      </c>
      <c r="T11" s="16" t="s">
        <v>181</v>
      </c>
      <c r="U11" s="16" t="s">
        <v>182</v>
      </c>
      <c r="V11" s="16" t="s">
        <v>177</v>
      </c>
      <c r="W11" s="16" t="s">
        <v>178</v>
      </c>
      <c r="X11" s="16" t="s">
        <v>179</v>
      </c>
      <c r="Y11" s="16" t="s">
        <v>180</v>
      </c>
      <c r="Z11" s="16" t="s">
        <v>181</v>
      </c>
      <c r="AA11" s="16" t="s">
        <v>182</v>
      </c>
      <c r="AB11" s="16" t="s">
        <v>177</v>
      </c>
      <c r="AC11" s="16" t="s">
        <v>178</v>
      </c>
      <c r="AD11" s="16" t="s">
        <v>179</v>
      </c>
      <c r="AE11" s="16" t="s">
        <v>180</v>
      </c>
      <c r="AF11" s="16" t="s">
        <v>181</v>
      </c>
      <c r="AG11" s="16" t="s">
        <v>182</v>
      </c>
      <c r="AH11" s="16" t="s">
        <v>177</v>
      </c>
      <c r="AI11" s="16" t="s">
        <v>178</v>
      </c>
      <c r="AJ11" s="16" t="s">
        <v>179</v>
      </c>
      <c r="AK11" s="16" t="s">
        <v>180</v>
      </c>
      <c r="AL11" s="16" t="s">
        <v>181</v>
      </c>
      <c r="AM11" s="16" t="s">
        <v>182</v>
      </c>
      <c r="AN11" s="16" t="s">
        <v>177</v>
      </c>
      <c r="AO11" s="16" t="s">
        <v>178</v>
      </c>
      <c r="AP11" s="16" t="s">
        <v>179</v>
      </c>
      <c r="AQ11" s="16" t="s">
        <v>180</v>
      </c>
      <c r="AR11" s="16" t="s">
        <v>181</v>
      </c>
      <c r="AS11" s="16" t="s">
        <v>182</v>
      </c>
      <c r="AT11" s="16" t="s">
        <v>177</v>
      </c>
      <c r="AU11" s="16" t="s">
        <v>178</v>
      </c>
      <c r="AV11" s="16" t="s">
        <v>179</v>
      </c>
      <c r="AW11" s="16" t="s">
        <v>180</v>
      </c>
      <c r="AX11" s="16" t="s">
        <v>181</v>
      </c>
      <c r="AY11" s="78" t="s">
        <v>182</v>
      </c>
      <c r="AZ11" s="61"/>
    </row>
    <row r="12" ht="15.75" customHeight="1" spans="1:52">
      <c r="A12" s="17" t="s">
        <v>183</v>
      </c>
      <c r="B12" s="18" t="s">
        <v>184</v>
      </c>
      <c r="C12" s="19">
        <f>Resumo!$D$10</f>
        <v>37351.01</v>
      </c>
      <c r="D12" s="20"/>
      <c r="E12" s="14"/>
      <c r="F12" s="14"/>
      <c r="G12" s="14"/>
      <c r="H12" s="14"/>
      <c r="I12" s="14"/>
      <c r="J12" s="64">
        <f>C12*J13</f>
        <v>37351.01</v>
      </c>
      <c r="K12" s="45"/>
      <c r="L12" s="45"/>
      <c r="M12" s="45"/>
      <c r="N12" s="45"/>
      <c r="O12" s="45"/>
      <c r="P12" s="64"/>
      <c r="Q12" s="45"/>
      <c r="R12" s="45"/>
      <c r="S12" s="45"/>
      <c r="T12" s="45"/>
      <c r="U12" s="45"/>
      <c r="V12" s="64"/>
      <c r="W12" s="45"/>
      <c r="X12" s="45"/>
      <c r="Y12" s="45"/>
      <c r="Z12" s="45"/>
      <c r="AA12" s="45"/>
      <c r="AB12" s="64"/>
      <c r="AC12" s="45"/>
      <c r="AD12" s="45"/>
      <c r="AE12" s="45"/>
      <c r="AF12" s="45"/>
      <c r="AG12" s="45"/>
      <c r="AH12" s="64"/>
      <c r="AI12" s="45"/>
      <c r="AJ12" s="45"/>
      <c r="AK12" s="45"/>
      <c r="AL12" s="45"/>
      <c r="AM12" s="45"/>
      <c r="AN12" s="64"/>
      <c r="AO12" s="45"/>
      <c r="AP12" s="45"/>
      <c r="AQ12" s="45"/>
      <c r="AR12" s="45"/>
      <c r="AS12" s="45"/>
      <c r="AT12" s="64"/>
      <c r="AU12" s="45"/>
      <c r="AV12" s="45"/>
      <c r="AW12" s="45"/>
      <c r="AX12" s="45"/>
      <c r="AY12" s="79"/>
      <c r="AZ12" s="61"/>
    </row>
    <row r="13" ht="15.75" customHeight="1" spans="1:52">
      <c r="A13" s="15"/>
      <c r="B13" s="14"/>
      <c r="C13" s="21">
        <v>1</v>
      </c>
      <c r="D13" s="22"/>
      <c r="E13" s="14"/>
      <c r="F13" s="14"/>
      <c r="G13" s="14"/>
      <c r="H13" s="14"/>
      <c r="I13" s="14"/>
      <c r="J13" s="22">
        <v>1</v>
      </c>
      <c r="K13" s="14"/>
      <c r="L13" s="14"/>
      <c r="M13" s="14"/>
      <c r="N13" s="14"/>
      <c r="O13" s="14"/>
      <c r="P13" s="22"/>
      <c r="Q13" s="14"/>
      <c r="R13" s="14"/>
      <c r="S13" s="14"/>
      <c r="T13" s="14"/>
      <c r="U13" s="14"/>
      <c r="V13" s="22"/>
      <c r="W13" s="14"/>
      <c r="X13" s="14"/>
      <c r="Y13" s="14"/>
      <c r="Z13" s="14"/>
      <c r="AA13" s="14"/>
      <c r="AB13" s="22"/>
      <c r="AC13" s="14"/>
      <c r="AD13" s="14"/>
      <c r="AE13" s="14"/>
      <c r="AF13" s="14"/>
      <c r="AG13" s="14"/>
      <c r="AH13" s="22"/>
      <c r="AI13" s="14"/>
      <c r="AJ13" s="14"/>
      <c r="AK13" s="14"/>
      <c r="AL13" s="14"/>
      <c r="AM13" s="14"/>
      <c r="AN13" s="22"/>
      <c r="AO13" s="14"/>
      <c r="AP13" s="14"/>
      <c r="AQ13" s="14"/>
      <c r="AR13" s="14"/>
      <c r="AS13" s="14"/>
      <c r="AT13" s="22"/>
      <c r="AU13" s="14"/>
      <c r="AV13" s="14"/>
      <c r="AW13" s="14"/>
      <c r="AX13" s="14"/>
      <c r="AY13" s="77"/>
      <c r="AZ13" s="61"/>
    </row>
    <row r="14" ht="15.75" customHeight="1" spans="1:52">
      <c r="A14" s="23"/>
      <c r="B14" s="24" t="s">
        <v>185</v>
      </c>
      <c r="C14" s="25" t="s">
        <v>186</v>
      </c>
      <c r="D14" s="26"/>
      <c r="E14" s="26"/>
      <c r="F14" s="26"/>
      <c r="G14" s="26"/>
      <c r="H14" s="26"/>
      <c r="I14" s="26"/>
      <c r="J14" s="36"/>
      <c r="K14" s="36"/>
      <c r="L14" s="37"/>
      <c r="M14" s="37"/>
      <c r="N14" s="37"/>
      <c r="O14" s="37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80"/>
      <c r="AZ14" s="61"/>
    </row>
    <row r="15" ht="15.75" customHeight="1" spans="1:52">
      <c r="A15" s="27"/>
      <c r="B15" s="24" t="s">
        <v>187</v>
      </c>
      <c r="C15" s="28" t="s">
        <v>188</v>
      </c>
      <c r="D15" s="29"/>
      <c r="E15" s="29"/>
      <c r="F15" s="29"/>
      <c r="G15" s="29"/>
      <c r="H15" s="29"/>
      <c r="I15" s="29"/>
      <c r="J15" s="37"/>
      <c r="K15" s="37"/>
      <c r="L15" s="36"/>
      <c r="M15" s="37"/>
      <c r="N15" s="37"/>
      <c r="O15" s="37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80"/>
      <c r="AZ15" s="61"/>
    </row>
    <row r="16" ht="15.75" customHeight="1" spans="1:52">
      <c r="A16" s="27"/>
      <c r="B16" s="30" t="s">
        <v>189</v>
      </c>
      <c r="C16" s="25" t="s">
        <v>186</v>
      </c>
      <c r="D16" s="29"/>
      <c r="E16" s="29"/>
      <c r="F16" s="29"/>
      <c r="G16" s="29"/>
      <c r="H16" s="29"/>
      <c r="I16" s="29"/>
      <c r="J16" s="37"/>
      <c r="K16" s="37"/>
      <c r="L16" s="37"/>
      <c r="M16" s="36"/>
      <c r="N16" s="36"/>
      <c r="O16" s="37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80"/>
      <c r="AZ16" s="61"/>
    </row>
    <row r="17" ht="15.75" customHeight="1" spans="1:52">
      <c r="A17" s="27"/>
      <c r="B17" s="30" t="s">
        <v>190</v>
      </c>
      <c r="C17" s="28" t="s">
        <v>188</v>
      </c>
      <c r="D17" s="29"/>
      <c r="E17" s="29"/>
      <c r="F17" s="29"/>
      <c r="G17" s="29"/>
      <c r="H17" s="29"/>
      <c r="I17" s="29"/>
      <c r="J17" s="37"/>
      <c r="K17" s="37"/>
      <c r="L17" s="37"/>
      <c r="M17" s="37"/>
      <c r="N17" s="37"/>
      <c r="O17" s="36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80"/>
      <c r="AZ17" s="61"/>
    </row>
    <row r="18" ht="22.5" spans="1:52">
      <c r="A18" s="31" t="s">
        <v>191</v>
      </c>
      <c r="B18" s="32" t="s">
        <v>192</v>
      </c>
      <c r="C18" s="33">
        <f>Resumo!$D$12</f>
        <v>910778.32</v>
      </c>
      <c r="D18" s="34"/>
      <c r="E18" s="14"/>
      <c r="F18" s="14"/>
      <c r="G18" s="14"/>
      <c r="H18" s="14"/>
      <c r="I18" s="14"/>
      <c r="J18" s="65"/>
      <c r="K18" s="14"/>
      <c r="L18" s="14"/>
      <c r="M18" s="14"/>
      <c r="N18" s="14"/>
      <c r="O18" s="14"/>
      <c r="P18" s="65"/>
      <c r="Q18" s="14"/>
      <c r="R18" s="14"/>
      <c r="S18" s="14"/>
      <c r="T18" s="14"/>
      <c r="U18" s="14"/>
      <c r="V18" s="65"/>
      <c r="W18" s="14"/>
      <c r="X18" s="14"/>
      <c r="Y18" s="14"/>
      <c r="Z18" s="14"/>
      <c r="AA18" s="14"/>
      <c r="AB18" s="65"/>
      <c r="AC18" s="14"/>
      <c r="AD18" s="14"/>
      <c r="AE18" s="14"/>
      <c r="AF18" s="14"/>
      <c r="AG18" s="14"/>
      <c r="AH18" s="65"/>
      <c r="AI18" s="14"/>
      <c r="AJ18" s="14"/>
      <c r="AK18" s="14"/>
      <c r="AL18" s="14"/>
      <c r="AM18" s="14"/>
      <c r="AN18" s="65"/>
      <c r="AO18" s="14"/>
      <c r="AP18" s="14"/>
      <c r="AQ18" s="14"/>
      <c r="AR18" s="14"/>
      <c r="AS18" s="14"/>
      <c r="AT18" s="65"/>
      <c r="AU18" s="14"/>
      <c r="AV18" s="14"/>
      <c r="AW18" s="14"/>
      <c r="AX18" s="14"/>
      <c r="AY18" s="77"/>
      <c r="AZ18" s="61"/>
    </row>
    <row r="19" ht="15.75" customHeight="1" spans="1:52">
      <c r="A19" s="17" t="s">
        <v>56</v>
      </c>
      <c r="B19" s="18" t="s">
        <v>193</v>
      </c>
      <c r="C19" s="19">
        <f>Orçamento!$K$16</f>
        <v>101569.72</v>
      </c>
      <c r="D19" s="20"/>
      <c r="E19" s="14"/>
      <c r="F19" s="14"/>
      <c r="G19" s="14"/>
      <c r="H19" s="14"/>
      <c r="I19" s="14"/>
      <c r="J19" s="20"/>
      <c r="K19" s="14"/>
      <c r="L19" s="14"/>
      <c r="M19" s="14"/>
      <c r="N19" s="14"/>
      <c r="O19" s="14"/>
      <c r="P19" s="20"/>
      <c r="Q19" s="14"/>
      <c r="R19" s="14"/>
      <c r="S19" s="14"/>
      <c r="T19" s="14"/>
      <c r="U19" s="14"/>
      <c r="V19" s="64">
        <f>C19*V20</f>
        <v>101569.72</v>
      </c>
      <c r="W19" s="45"/>
      <c r="X19" s="45"/>
      <c r="Y19" s="45"/>
      <c r="Z19" s="45"/>
      <c r="AA19" s="45"/>
      <c r="AB19" s="64"/>
      <c r="AC19" s="45"/>
      <c r="AD19" s="45"/>
      <c r="AE19" s="45"/>
      <c r="AF19" s="45"/>
      <c r="AG19" s="45"/>
      <c r="AH19" s="64"/>
      <c r="AI19" s="45"/>
      <c r="AJ19" s="45"/>
      <c r="AK19" s="45"/>
      <c r="AL19" s="45"/>
      <c r="AM19" s="45"/>
      <c r="AN19" s="64"/>
      <c r="AO19" s="45"/>
      <c r="AP19" s="45"/>
      <c r="AQ19" s="45"/>
      <c r="AR19" s="45"/>
      <c r="AS19" s="45"/>
      <c r="AT19" s="64"/>
      <c r="AU19" s="45"/>
      <c r="AV19" s="45"/>
      <c r="AW19" s="45"/>
      <c r="AX19" s="45"/>
      <c r="AY19" s="79"/>
      <c r="AZ19" s="61"/>
    </row>
    <row r="20" ht="15.75" customHeight="1" spans="1:52">
      <c r="A20" s="15"/>
      <c r="B20" s="14"/>
      <c r="C20" s="35">
        <v>1</v>
      </c>
      <c r="D20" s="22"/>
      <c r="E20" s="14"/>
      <c r="F20" s="14"/>
      <c r="G20" s="14"/>
      <c r="H20" s="14"/>
      <c r="I20" s="14"/>
      <c r="J20" s="22"/>
      <c r="K20" s="14"/>
      <c r="L20" s="14"/>
      <c r="M20" s="14"/>
      <c r="N20" s="14"/>
      <c r="O20" s="14"/>
      <c r="P20" s="22"/>
      <c r="Q20" s="14"/>
      <c r="R20" s="14"/>
      <c r="S20" s="14"/>
      <c r="T20" s="14"/>
      <c r="U20" s="14"/>
      <c r="V20" s="22">
        <v>1</v>
      </c>
      <c r="W20" s="14"/>
      <c r="X20" s="14"/>
      <c r="Y20" s="14"/>
      <c r="Z20" s="14"/>
      <c r="AA20" s="14"/>
      <c r="AB20" s="22"/>
      <c r="AC20" s="14"/>
      <c r="AD20" s="14"/>
      <c r="AE20" s="14"/>
      <c r="AF20" s="14"/>
      <c r="AG20" s="14"/>
      <c r="AH20" s="22"/>
      <c r="AI20" s="14"/>
      <c r="AJ20" s="14"/>
      <c r="AK20" s="14"/>
      <c r="AL20" s="14"/>
      <c r="AM20" s="14"/>
      <c r="AN20" s="22"/>
      <c r="AO20" s="14"/>
      <c r="AP20" s="14"/>
      <c r="AQ20" s="14"/>
      <c r="AR20" s="14"/>
      <c r="AS20" s="14"/>
      <c r="AT20" s="22"/>
      <c r="AU20" s="14"/>
      <c r="AV20" s="14"/>
      <c r="AW20" s="14"/>
      <c r="AX20" s="14"/>
      <c r="AY20" s="77"/>
      <c r="AZ20" s="61"/>
    </row>
    <row r="21" ht="15.75" customHeight="1" spans="1:52">
      <c r="A21" s="23"/>
      <c r="B21" s="24" t="s">
        <v>185</v>
      </c>
      <c r="C21" s="25" t="s">
        <v>186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81"/>
      <c r="AZ21" s="61"/>
    </row>
    <row r="22" ht="15.75" customHeight="1" spans="1:52">
      <c r="A22" s="27"/>
      <c r="B22" s="24" t="s">
        <v>187</v>
      </c>
      <c r="C22" s="28" t="s">
        <v>188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81"/>
      <c r="AZ22" s="61"/>
    </row>
    <row r="23" ht="15.75" customHeight="1" spans="1:52">
      <c r="A23" s="27"/>
      <c r="B23" s="30" t="s">
        <v>189</v>
      </c>
      <c r="C23" s="25" t="s">
        <v>186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6"/>
      <c r="Z23" s="36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81"/>
      <c r="AZ23" s="61"/>
    </row>
    <row r="24" ht="15.75" customHeight="1" spans="1:52">
      <c r="A24" s="27"/>
      <c r="B24" s="30" t="s">
        <v>190</v>
      </c>
      <c r="C24" s="28" t="s">
        <v>188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6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81"/>
      <c r="AZ24" s="61"/>
    </row>
    <row r="25" ht="15.75" customHeight="1" spans="1:52">
      <c r="A25" s="31" t="s">
        <v>81</v>
      </c>
      <c r="B25" s="32" t="s">
        <v>82</v>
      </c>
      <c r="C25" s="33">
        <f>C18-C19</f>
        <v>809208.6</v>
      </c>
      <c r="D25" s="34"/>
      <c r="E25" s="14"/>
      <c r="F25" s="14"/>
      <c r="G25" s="14"/>
      <c r="H25" s="14"/>
      <c r="I25" s="14"/>
      <c r="J25" s="65"/>
      <c r="K25" s="14"/>
      <c r="L25" s="14"/>
      <c r="M25" s="14"/>
      <c r="N25" s="14"/>
      <c r="O25" s="14"/>
      <c r="P25" s="65"/>
      <c r="Q25" s="14"/>
      <c r="R25" s="14"/>
      <c r="S25" s="14"/>
      <c r="T25" s="14"/>
      <c r="U25" s="14"/>
      <c r="V25" s="65"/>
      <c r="W25" s="14"/>
      <c r="X25" s="14"/>
      <c r="Y25" s="14"/>
      <c r="Z25" s="14"/>
      <c r="AA25" s="14"/>
      <c r="AB25" s="65"/>
      <c r="AC25" s="14"/>
      <c r="AD25" s="14"/>
      <c r="AE25" s="14"/>
      <c r="AF25" s="14"/>
      <c r="AG25" s="14"/>
      <c r="AH25" s="65"/>
      <c r="AI25" s="14"/>
      <c r="AJ25" s="14"/>
      <c r="AK25" s="14"/>
      <c r="AL25" s="14"/>
      <c r="AM25" s="14"/>
      <c r="AN25" s="65"/>
      <c r="AO25" s="14"/>
      <c r="AP25" s="14"/>
      <c r="AQ25" s="14"/>
      <c r="AR25" s="14"/>
      <c r="AS25" s="14"/>
      <c r="AT25" s="65"/>
      <c r="AU25" s="14"/>
      <c r="AV25" s="14"/>
      <c r="AW25" s="14"/>
      <c r="AX25" s="14"/>
      <c r="AY25" s="77"/>
      <c r="AZ25" s="61"/>
    </row>
    <row r="26" ht="15.75" customHeight="1" spans="1:52">
      <c r="A26" s="17"/>
      <c r="B26" s="18" t="s">
        <v>194</v>
      </c>
      <c r="C26" s="19">
        <f>C25*C27</f>
        <v>242762.58</v>
      </c>
      <c r="D26" s="20"/>
      <c r="E26" s="14"/>
      <c r="F26" s="14"/>
      <c r="G26" s="14"/>
      <c r="H26" s="14"/>
      <c r="I26" s="14"/>
      <c r="J26" s="20"/>
      <c r="K26" s="14"/>
      <c r="L26" s="14"/>
      <c r="M26" s="14"/>
      <c r="N26" s="14"/>
      <c r="O26" s="14"/>
      <c r="P26" s="20"/>
      <c r="Q26" s="14"/>
      <c r="R26" s="14"/>
      <c r="S26" s="14"/>
      <c r="T26" s="14"/>
      <c r="U26" s="14"/>
      <c r="V26" s="64"/>
      <c r="W26" s="45"/>
      <c r="X26" s="45"/>
      <c r="Y26" s="45"/>
      <c r="Z26" s="45"/>
      <c r="AA26" s="45"/>
      <c r="AB26" s="64"/>
      <c r="AC26" s="45"/>
      <c r="AD26" s="45"/>
      <c r="AE26" s="45"/>
      <c r="AF26" s="45"/>
      <c r="AG26" s="45"/>
      <c r="AH26" s="64">
        <f>C26*AH27</f>
        <v>242762.58</v>
      </c>
      <c r="AI26" s="45"/>
      <c r="AJ26" s="45"/>
      <c r="AK26" s="45"/>
      <c r="AL26" s="45"/>
      <c r="AM26" s="45"/>
      <c r="AN26" s="64"/>
      <c r="AO26" s="45"/>
      <c r="AP26" s="45"/>
      <c r="AQ26" s="45"/>
      <c r="AR26" s="45"/>
      <c r="AS26" s="45"/>
      <c r="AT26" s="64"/>
      <c r="AU26" s="45"/>
      <c r="AV26" s="45"/>
      <c r="AW26" s="45"/>
      <c r="AX26" s="45"/>
      <c r="AY26" s="79"/>
      <c r="AZ26" s="61"/>
    </row>
    <row r="27" ht="15.75" customHeight="1" spans="1:52">
      <c r="A27" s="15"/>
      <c r="B27" s="14"/>
      <c r="C27" s="21">
        <v>0.3</v>
      </c>
      <c r="D27" s="22"/>
      <c r="E27" s="14"/>
      <c r="F27" s="14"/>
      <c r="G27" s="14"/>
      <c r="H27" s="14"/>
      <c r="I27" s="14"/>
      <c r="J27" s="22"/>
      <c r="K27" s="14"/>
      <c r="L27" s="14"/>
      <c r="M27" s="14"/>
      <c r="N27" s="14"/>
      <c r="O27" s="14"/>
      <c r="P27" s="22"/>
      <c r="Q27" s="14"/>
      <c r="R27" s="14"/>
      <c r="S27" s="14"/>
      <c r="T27" s="14"/>
      <c r="U27" s="14"/>
      <c r="V27" s="22"/>
      <c r="W27" s="14"/>
      <c r="X27" s="14"/>
      <c r="Y27" s="14"/>
      <c r="Z27" s="14"/>
      <c r="AA27" s="14"/>
      <c r="AB27" s="22"/>
      <c r="AC27" s="14"/>
      <c r="AD27" s="14"/>
      <c r="AE27" s="14"/>
      <c r="AF27" s="14"/>
      <c r="AG27" s="14"/>
      <c r="AH27" s="22">
        <v>1</v>
      </c>
      <c r="AI27" s="14"/>
      <c r="AJ27" s="14"/>
      <c r="AK27" s="14"/>
      <c r="AL27" s="14"/>
      <c r="AM27" s="14"/>
      <c r="AN27" s="22"/>
      <c r="AO27" s="14"/>
      <c r="AP27" s="14"/>
      <c r="AQ27" s="14"/>
      <c r="AR27" s="14"/>
      <c r="AS27" s="14"/>
      <c r="AT27" s="22"/>
      <c r="AU27" s="14"/>
      <c r="AV27" s="14"/>
      <c r="AW27" s="14"/>
      <c r="AX27" s="14"/>
      <c r="AY27" s="77"/>
      <c r="AZ27" s="61"/>
    </row>
    <row r="28" ht="15.75" customHeight="1" spans="1:52">
      <c r="A28" s="23"/>
      <c r="B28" s="24" t="s">
        <v>185</v>
      </c>
      <c r="C28" s="25" t="s">
        <v>186</v>
      </c>
      <c r="D28" s="37"/>
      <c r="E28" s="37"/>
      <c r="F28" s="37"/>
      <c r="G28" s="37"/>
      <c r="H28" s="37"/>
      <c r="I28" s="37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81"/>
      <c r="AZ28" s="61"/>
    </row>
    <row r="29" ht="15.75" customHeight="1" spans="1:52">
      <c r="A29" s="27"/>
      <c r="B29" s="24" t="s">
        <v>187</v>
      </c>
      <c r="C29" s="28" t="s">
        <v>188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6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81"/>
      <c r="AZ29" s="61"/>
    </row>
    <row r="30" ht="15.75" customHeight="1" spans="1:52">
      <c r="A30" s="27"/>
      <c r="B30" s="30" t="s">
        <v>189</v>
      </c>
      <c r="C30" s="25" t="s">
        <v>186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6"/>
      <c r="AL30" s="36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81"/>
      <c r="AZ30" s="61"/>
    </row>
    <row r="31" ht="15.75" customHeight="1" spans="1:52">
      <c r="A31" s="27"/>
      <c r="B31" s="30" t="s">
        <v>190</v>
      </c>
      <c r="C31" s="28" t="s">
        <v>188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6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81"/>
      <c r="AZ31" s="61"/>
    </row>
    <row r="32" ht="15.75" customHeight="1" spans="1:52">
      <c r="A32" s="17"/>
      <c r="B32" s="18" t="s">
        <v>195</v>
      </c>
      <c r="C32" s="19">
        <f>C25*C33</f>
        <v>566446.02</v>
      </c>
      <c r="D32" s="29"/>
      <c r="E32" s="38"/>
      <c r="F32" s="38"/>
      <c r="G32" s="38"/>
      <c r="H32" s="38"/>
      <c r="I32" s="38"/>
      <c r="J32" s="29"/>
      <c r="K32" s="38"/>
      <c r="L32" s="38"/>
      <c r="M32" s="38"/>
      <c r="N32" s="38"/>
      <c r="O32" s="38"/>
      <c r="P32" s="29"/>
      <c r="Q32" s="38"/>
      <c r="R32" s="38"/>
      <c r="S32" s="38"/>
      <c r="T32" s="38"/>
      <c r="U32" s="38"/>
      <c r="V32" s="29"/>
      <c r="W32" s="38"/>
      <c r="X32" s="38"/>
      <c r="Y32" s="38"/>
      <c r="Z32" s="38"/>
      <c r="AA32" s="38"/>
      <c r="AB32" s="29"/>
      <c r="AC32" s="38"/>
      <c r="AD32" s="38"/>
      <c r="AE32" s="38"/>
      <c r="AF32" s="38"/>
      <c r="AG32" s="38"/>
      <c r="AH32" s="29"/>
      <c r="AI32" s="38"/>
      <c r="AJ32" s="38"/>
      <c r="AK32" s="38"/>
      <c r="AL32" s="38"/>
      <c r="AM32" s="38"/>
      <c r="AN32" s="73"/>
      <c r="AO32" s="38"/>
      <c r="AP32" s="38"/>
      <c r="AQ32" s="38"/>
      <c r="AR32" s="38"/>
      <c r="AS32" s="38"/>
      <c r="AT32" s="74">
        <f>C32*AT33</f>
        <v>566446.02</v>
      </c>
      <c r="AU32" s="75"/>
      <c r="AV32" s="75"/>
      <c r="AW32" s="75"/>
      <c r="AX32" s="75"/>
      <c r="AY32" s="82"/>
      <c r="AZ32" s="61"/>
    </row>
    <row r="33" ht="15.75" customHeight="1" spans="1:52">
      <c r="A33" s="15"/>
      <c r="B33" s="14"/>
      <c r="C33" s="21">
        <v>0.7</v>
      </c>
      <c r="D33" s="37"/>
      <c r="E33" s="38"/>
      <c r="F33" s="38"/>
      <c r="G33" s="38"/>
      <c r="H33" s="38"/>
      <c r="I33" s="38"/>
      <c r="J33" s="37"/>
      <c r="K33" s="38"/>
      <c r="L33" s="38"/>
      <c r="M33" s="38"/>
      <c r="N33" s="38"/>
      <c r="O33" s="38"/>
      <c r="P33" s="37"/>
      <c r="Q33" s="38"/>
      <c r="R33" s="38"/>
      <c r="S33" s="38"/>
      <c r="T33" s="38"/>
      <c r="U33" s="38"/>
      <c r="V33" s="37"/>
      <c r="W33" s="38"/>
      <c r="X33" s="38"/>
      <c r="Y33" s="38"/>
      <c r="Z33" s="38"/>
      <c r="AA33" s="38"/>
      <c r="AB33" s="37"/>
      <c r="AC33" s="38"/>
      <c r="AD33" s="38"/>
      <c r="AE33" s="38"/>
      <c r="AF33" s="38"/>
      <c r="AG33" s="38"/>
      <c r="AH33" s="37"/>
      <c r="AI33" s="38"/>
      <c r="AJ33" s="38"/>
      <c r="AK33" s="38"/>
      <c r="AL33" s="38"/>
      <c r="AM33" s="38"/>
      <c r="AN33" s="50"/>
      <c r="AO33" s="38"/>
      <c r="AP33" s="38"/>
      <c r="AQ33" s="38"/>
      <c r="AR33" s="38"/>
      <c r="AS33" s="38"/>
      <c r="AT33" s="37">
        <v>1</v>
      </c>
      <c r="AU33" s="38"/>
      <c r="AV33" s="38"/>
      <c r="AW33" s="38"/>
      <c r="AX33" s="38"/>
      <c r="AY33" s="83"/>
      <c r="AZ33" s="61"/>
    </row>
    <row r="34" ht="15.75" customHeight="1" spans="1:52">
      <c r="A34" s="23"/>
      <c r="B34" s="24" t="s">
        <v>185</v>
      </c>
      <c r="C34" s="25" t="s">
        <v>186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7"/>
      <c r="AW34" s="37"/>
      <c r="AX34" s="37"/>
      <c r="AY34" s="81"/>
      <c r="AZ34" s="61"/>
    </row>
    <row r="35" ht="15.75" customHeight="1" spans="1:52">
      <c r="A35" s="27"/>
      <c r="B35" s="24" t="s">
        <v>187</v>
      </c>
      <c r="C35" s="28" t="s">
        <v>188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37"/>
      <c r="AO35" s="37"/>
      <c r="AP35" s="37"/>
      <c r="AQ35" s="37"/>
      <c r="AR35" s="37"/>
      <c r="AS35" s="37"/>
      <c r="AT35" s="37"/>
      <c r="AU35" s="37"/>
      <c r="AV35" s="36"/>
      <c r="AW35" s="37"/>
      <c r="AX35" s="37"/>
      <c r="AY35" s="81"/>
      <c r="AZ35" s="61"/>
    </row>
    <row r="36" ht="15.75" customHeight="1" spans="1:52">
      <c r="A36" s="27"/>
      <c r="B36" s="30" t="s">
        <v>189</v>
      </c>
      <c r="C36" s="25" t="s">
        <v>186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37"/>
      <c r="AO36" s="37"/>
      <c r="AP36" s="37"/>
      <c r="AQ36" s="37"/>
      <c r="AR36" s="37"/>
      <c r="AS36" s="37"/>
      <c r="AT36" s="37"/>
      <c r="AU36" s="37"/>
      <c r="AV36" s="37"/>
      <c r="AW36" s="36"/>
      <c r="AX36" s="36"/>
      <c r="AY36" s="81"/>
      <c r="AZ36" s="61"/>
    </row>
    <row r="37" ht="15.75" customHeight="1" spans="1:52">
      <c r="A37" s="27"/>
      <c r="B37" s="30" t="s">
        <v>190</v>
      </c>
      <c r="C37" s="28" t="s">
        <v>188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84"/>
      <c r="AZ37" s="61"/>
    </row>
    <row r="38" ht="15.75" customHeight="1" spans="1:52">
      <c r="A38" s="11" t="s">
        <v>196</v>
      </c>
      <c r="B38" s="14"/>
      <c r="C38" s="39">
        <f>C12+C18</f>
        <v>948129.33</v>
      </c>
      <c r="D38" s="40"/>
      <c r="E38" s="41"/>
      <c r="F38" s="41"/>
      <c r="G38" s="41"/>
      <c r="H38" s="41"/>
      <c r="I38" s="66"/>
      <c r="J38" s="40"/>
      <c r="K38" s="41"/>
      <c r="L38" s="41"/>
      <c r="M38" s="41"/>
      <c r="N38" s="41"/>
      <c r="O38" s="66"/>
      <c r="P38" s="40"/>
      <c r="Q38" s="41"/>
      <c r="R38" s="41"/>
      <c r="S38" s="41"/>
      <c r="T38" s="41"/>
      <c r="U38" s="66"/>
      <c r="V38" s="40"/>
      <c r="W38" s="41"/>
      <c r="X38" s="41"/>
      <c r="Y38" s="41"/>
      <c r="Z38" s="41"/>
      <c r="AA38" s="66"/>
      <c r="AB38" s="40"/>
      <c r="AC38" s="41"/>
      <c r="AD38" s="41"/>
      <c r="AE38" s="41"/>
      <c r="AF38" s="41"/>
      <c r="AG38" s="66"/>
      <c r="AH38" s="40"/>
      <c r="AI38" s="41"/>
      <c r="AJ38" s="41"/>
      <c r="AK38" s="41"/>
      <c r="AL38" s="41"/>
      <c r="AM38" s="66"/>
      <c r="AN38" s="40"/>
      <c r="AO38" s="41"/>
      <c r="AP38" s="41"/>
      <c r="AQ38" s="41"/>
      <c r="AR38" s="41"/>
      <c r="AS38" s="66"/>
      <c r="AT38" s="40"/>
      <c r="AU38" s="41"/>
      <c r="AV38" s="41"/>
      <c r="AW38" s="41"/>
      <c r="AX38" s="41"/>
      <c r="AY38" s="85"/>
      <c r="AZ38" s="61"/>
    </row>
    <row r="39" ht="15.75" customHeight="1" spans="1:52">
      <c r="A39" s="42" t="s">
        <v>197</v>
      </c>
      <c r="B39" s="43"/>
      <c r="C39" s="44"/>
      <c r="D39" s="33">
        <f>SUM(D12,D19,D26,D32)</f>
        <v>0</v>
      </c>
      <c r="E39" s="45"/>
      <c r="F39" s="45"/>
      <c r="G39" s="45"/>
      <c r="H39" s="45"/>
      <c r="I39" s="45"/>
      <c r="J39" s="33">
        <f>SUM(J12,J19,J26,J32)</f>
        <v>37351.01</v>
      </c>
      <c r="K39" s="45"/>
      <c r="L39" s="45"/>
      <c r="M39" s="45"/>
      <c r="N39" s="45"/>
      <c r="O39" s="45"/>
      <c r="P39" s="33">
        <f>SUM(P12,P19,P26,P32)</f>
        <v>0</v>
      </c>
      <c r="Q39" s="45"/>
      <c r="R39" s="45"/>
      <c r="S39" s="45"/>
      <c r="T39" s="45"/>
      <c r="U39" s="45"/>
      <c r="V39" s="33">
        <f>SUM(V12,V19,V26,V32)</f>
        <v>101569.72</v>
      </c>
      <c r="W39" s="45"/>
      <c r="X39" s="45"/>
      <c r="Y39" s="45"/>
      <c r="Z39" s="45"/>
      <c r="AA39" s="45"/>
      <c r="AB39" s="33">
        <f>SUM(AB12,AB19,AB26,AB32)</f>
        <v>0</v>
      </c>
      <c r="AC39" s="45"/>
      <c r="AD39" s="45"/>
      <c r="AE39" s="45"/>
      <c r="AF39" s="45"/>
      <c r="AG39" s="45"/>
      <c r="AH39" s="33">
        <f>SUM(AH12,AH19,AH26,AH32)</f>
        <v>242762.58</v>
      </c>
      <c r="AI39" s="45"/>
      <c r="AJ39" s="45"/>
      <c r="AK39" s="45"/>
      <c r="AL39" s="45"/>
      <c r="AM39" s="45"/>
      <c r="AN39" s="33">
        <f>SUM(AN12,AN19,AN26,AN32)</f>
        <v>0</v>
      </c>
      <c r="AO39" s="45"/>
      <c r="AP39" s="45"/>
      <c r="AQ39" s="45"/>
      <c r="AR39" s="45"/>
      <c r="AS39" s="45"/>
      <c r="AT39" s="33">
        <f>SUM(AT12,AT19,AT26,AT32)</f>
        <v>566446.02</v>
      </c>
      <c r="AU39" s="45"/>
      <c r="AV39" s="45"/>
      <c r="AW39" s="45"/>
      <c r="AX39" s="45"/>
      <c r="AY39" s="79"/>
      <c r="AZ39" s="61"/>
    </row>
    <row r="40" ht="15.75" customHeight="1" spans="1:52">
      <c r="A40" s="46" t="s">
        <v>198</v>
      </c>
      <c r="B40" s="47"/>
      <c r="C40" s="48"/>
      <c r="D40" s="49">
        <f>D39/C38</f>
        <v>0</v>
      </c>
      <c r="E40" s="38"/>
      <c r="F40" s="38"/>
      <c r="G40" s="38"/>
      <c r="H40" s="38"/>
      <c r="I40" s="38"/>
      <c r="J40" s="49">
        <f>J39/C38</f>
        <v>0.0393944252309967</v>
      </c>
      <c r="K40" s="38"/>
      <c r="L40" s="38"/>
      <c r="M40" s="38"/>
      <c r="N40" s="38"/>
      <c r="O40" s="38"/>
      <c r="P40" s="49">
        <f>P39/C38</f>
        <v>0</v>
      </c>
      <c r="Q40" s="38"/>
      <c r="R40" s="38"/>
      <c r="S40" s="38"/>
      <c r="T40" s="38"/>
      <c r="U40" s="38"/>
      <c r="V40" s="49">
        <f>V39/C38</f>
        <v>0.107126440229415</v>
      </c>
      <c r="W40" s="38"/>
      <c r="X40" s="38"/>
      <c r="Y40" s="38"/>
      <c r="Z40" s="38"/>
      <c r="AA40" s="38"/>
      <c r="AB40" s="49">
        <f>AB39/C38</f>
        <v>0</v>
      </c>
      <c r="AC40" s="38"/>
      <c r="AD40" s="38"/>
      <c r="AE40" s="38"/>
      <c r="AF40" s="38"/>
      <c r="AG40" s="38"/>
      <c r="AH40" s="49">
        <f>AH39/C38</f>
        <v>0.256043740361877</v>
      </c>
      <c r="AI40" s="38"/>
      <c r="AJ40" s="38"/>
      <c r="AK40" s="38"/>
      <c r="AL40" s="38"/>
      <c r="AM40" s="38"/>
      <c r="AN40" s="49">
        <f>AN39/C38</f>
        <v>0</v>
      </c>
      <c r="AO40" s="38"/>
      <c r="AP40" s="38"/>
      <c r="AQ40" s="38"/>
      <c r="AR40" s="38"/>
      <c r="AS40" s="38"/>
      <c r="AT40" s="49">
        <f>AT39/C38</f>
        <v>0.597435394177712</v>
      </c>
      <c r="AU40" s="38"/>
      <c r="AV40" s="38"/>
      <c r="AW40" s="38"/>
      <c r="AX40" s="38"/>
      <c r="AY40" s="83"/>
      <c r="AZ40" s="61"/>
    </row>
    <row r="41" ht="15.75" customHeight="1" spans="1:52">
      <c r="A41" s="46" t="s">
        <v>199</v>
      </c>
      <c r="B41" s="47"/>
      <c r="C41" s="48"/>
      <c r="D41" s="50">
        <f>D40</f>
        <v>0</v>
      </c>
      <c r="E41" s="51"/>
      <c r="F41" s="51"/>
      <c r="G41" s="51"/>
      <c r="H41" s="51"/>
      <c r="I41" s="51"/>
      <c r="J41" s="50">
        <f>D41+J40</f>
        <v>0.0393944252309967</v>
      </c>
      <c r="K41" s="51"/>
      <c r="L41" s="51"/>
      <c r="M41" s="51"/>
      <c r="N41" s="51"/>
      <c r="O41" s="51"/>
      <c r="P41" s="50">
        <f>J41+P40</f>
        <v>0.0393944252309967</v>
      </c>
      <c r="Q41" s="51"/>
      <c r="R41" s="51"/>
      <c r="S41" s="51"/>
      <c r="T41" s="51"/>
      <c r="U41" s="51"/>
      <c r="V41" s="50">
        <f>P41+V40</f>
        <v>0.146520865460411</v>
      </c>
      <c r="W41" s="51"/>
      <c r="X41" s="51"/>
      <c r="Y41" s="51"/>
      <c r="Z41" s="51"/>
      <c r="AA41" s="51"/>
      <c r="AB41" s="50">
        <f>V41+AB40</f>
        <v>0.146520865460411</v>
      </c>
      <c r="AC41" s="51"/>
      <c r="AD41" s="51"/>
      <c r="AE41" s="51"/>
      <c r="AF41" s="51"/>
      <c r="AG41" s="51"/>
      <c r="AH41" s="50">
        <f>AB41+AH40</f>
        <v>0.402564605822288</v>
      </c>
      <c r="AI41" s="51"/>
      <c r="AJ41" s="51"/>
      <c r="AK41" s="51"/>
      <c r="AL41" s="51"/>
      <c r="AM41" s="51"/>
      <c r="AN41" s="50">
        <f>AH41+AN40</f>
        <v>0.402564605822288</v>
      </c>
      <c r="AO41" s="51"/>
      <c r="AP41" s="51"/>
      <c r="AQ41" s="51"/>
      <c r="AR41" s="51"/>
      <c r="AS41" s="51"/>
      <c r="AT41" s="50">
        <f>AN41+AT40</f>
        <v>1</v>
      </c>
      <c r="AU41" s="51"/>
      <c r="AV41" s="51"/>
      <c r="AW41" s="51"/>
      <c r="AX41" s="51"/>
      <c r="AY41" s="86"/>
      <c r="AZ41" s="61"/>
    </row>
    <row r="42" ht="15.75" customHeight="1" spans="1:52">
      <c r="A42" s="52" t="s">
        <v>200</v>
      </c>
      <c r="B42" s="53"/>
      <c r="C42" s="53"/>
      <c r="D42" s="54">
        <f>D39</f>
        <v>0</v>
      </c>
      <c r="E42" s="55"/>
      <c r="F42" s="55"/>
      <c r="G42" s="55"/>
      <c r="H42" s="55"/>
      <c r="I42" s="55"/>
      <c r="J42" s="67">
        <f>D42+J39</f>
        <v>37351.01</v>
      </c>
      <c r="K42" s="68"/>
      <c r="L42" s="68"/>
      <c r="M42" s="68"/>
      <c r="N42" s="68"/>
      <c r="O42" s="68"/>
      <c r="P42" s="67">
        <f>J42+P39</f>
        <v>37351.01</v>
      </c>
      <c r="Q42" s="68"/>
      <c r="R42" s="68"/>
      <c r="S42" s="68"/>
      <c r="T42" s="68"/>
      <c r="U42" s="68"/>
      <c r="V42" s="67">
        <f>P42+V39</f>
        <v>138920.73</v>
      </c>
      <c r="W42" s="68"/>
      <c r="X42" s="68"/>
      <c r="Y42" s="68"/>
      <c r="Z42" s="68"/>
      <c r="AA42" s="68"/>
      <c r="AB42" s="67">
        <f>V42+AB39</f>
        <v>138920.73</v>
      </c>
      <c r="AC42" s="68"/>
      <c r="AD42" s="68"/>
      <c r="AE42" s="68"/>
      <c r="AF42" s="68"/>
      <c r="AG42" s="68"/>
      <c r="AH42" s="67">
        <f>AB42+AH39</f>
        <v>381683.31</v>
      </c>
      <c r="AI42" s="68"/>
      <c r="AJ42" s="68"/>
      <c r="AK42" s="68"/>
      <c r="AL42" s="68"/>
      <c r="AM42" s="68"/>
      <c r="AN42" s="67">
        <f>AH42+AN39</f>
        <v>381683.31</v>
      </c>
      <c r="AO42" s="68"/>
      <c r="AP42" s="68"/>
      <c r="AQ42" s="68"/>
      <c r="AR42" s="68"/>
      <c r="AS42" s="68"/>
      <c r="AT42" s="67">
        <f>AN42+AT39</f>
        <v>948129.33</v>
      </c>
      <c r="AU42" s="68"/>
      <c r="AV42" s="68"/>
      <c r="AW42" s="68"/>
      <c r="AX42" s="68"/>
      <c r="AY42" s="87"/>
      <c r="AZ42" s="61"/>
    </row>
    <row r="43" ht="24.75" customHeight="1" spans="1:52">
      <c r="A43" s="56" t="s">
        <v>16</v>
      </c>
      <c r="B43" s="56"/>
      <c r="C43" s="56"/>
      <c r="D43" s="56"/>
      <c r="E43" s="56"/>
      <c r="F43" s="56"/>
      <c r="G43" s="56"/>
      <c r="H43" s="56"/>
      <c r="I43" s="56"/>
      <c r="J43" s="69" t="s">
        <v>19</v>
      </c>
      <c r="K43" s="69"/>
      <c r="L43" s="69"/>
      <c r="M43" s="69"/>
      <c r="N43" s="69"/>
      <c r="O43" s="69"/>
      <c r="P43" s="69" t="s">
        <v>17</v>
      </c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1"/>
    </row>
    <row r="44" ht="31.5" customHeight="1" spans="1:52">
      <c r="A44" s="57" t="s">
        <v>18</v>
      </c>
      <c r="B44" s="57"/>
      <c r="C44" s="57"/>
      <c r="D44" s="57"/>
      <c r="E44" s="57"/>
      <c r="F44" s="57"/>
      <c r="G44" s="57"/>
      <c r="H44" s="57"/>
      <c r="I44" s="57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61"/>
    </row>
    <row r="45" ht="15.75" customHeight="1" spans="1:52">
      <c r="A45" s="58"/>
      <c r="B45" s="59" t="s">
        <v>20</v>
      </c>
      <c r="C45" s="60"/>
      <c r="D45" s="60"/>
      <c r="E45" s="60"/>
      <c r="F45" s="60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</row>
    <row r="46" ht="15.75" customHeight="1" spans="1:51">
      <c r="A46" s="62"/>
      <c r="B46" s="325" t="s">
        <v>21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ht="15.75" customHeight="1" spans="2:51"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ht="15.75" customHeight="1" spans="11:15">
      <c r="K48" s="71"/>
      <c r="L48" s="71"/>
      <c r="M48" s="71"/>
      <c r="N48" s="71"/>
      <c r="O48" s="71"/>
    </row>
    <row r="49" ht="15.75" customHeight="1" spans="11:15">
      <c r="K49" s="71"/>
      <c r="L49" s="71"/>
      <c r="M49" s="71"/>
      <c r="N49" s="71"/>
      <c r="O49" s="71"/>
    </row>
    <row r="50" ht="15.75" customHeight="1" spans="11:15">
      <c r="K50" s="71"/>
      <c r="L50" s="71"/>
      <c r="M50" s="71"/>
      <c r="N50" s="71"/>
      <c r="O50" s="71"/>
    </row>
    <row r="51" ht="15.75" customHeight="1" spans="11:15">
      <c r="K51" s="71"/>
      <c r="L51" s="71"/>
      <c r="M51" s="71"/>
      <c r="N51" s="71"/>
      <c r="O51" s="71"/>
    </row>
    <row r="52" ht="15.75" customHeight="1" spans="11:15">
      <c r="K52" s="71"/>
      <c r="L52" s="71"/>
      <c r="M52" s="71"/>
      <c r="N52" s="71"/>
      <c r="O52" s="71"/>
    </row>
    <row r="53" ht="15.75" customHeight="1" spans="11:15">
      <c r="K53" s="71"/>
      <c r="L53" s="71"/>
      <c r="M53" s="71"/>
      <c r="N53" s="71"/>
      <c r="O53" s="71"/>
    </row>
    <row r="54" ht="15.75" customHeight="1" spans="11:15">
      <c r="K54" s="71"/>
      <c r="L54" s="71"/>
      <c r="M54" s="71"/>
      <c r="N54" s="71"/>
      <c r="O54" s="71"/>
    </row>
    <row r="55" ht="15.75" customHeight="1" spans="11:15">
      <c r="K55" s="71"/>
      <c r="L55" s="71"/>
      <c r="M55" s="71"/>
      <c r="N55" s="71"/>
      <c r="O55" s="71"/>
    </row>
    <row r="56" ht="15.75" customHeight="1" spans="11:15">
      <c r="K56" s="71"/>
      <c r="L56" s="71"/>
      <c r="M56" s="71"/>
      <c r="N56" s="71"/>
      <c r="O56" s="71"/>
    </row>
    <row r="57" ht="15.75" customHeight="1" spans="11:15">
      <c r="K57" s="71"/>
      <c r="L57" s="71"/>
      <c r="M57" s="71"/>
      <c r="N57" s="71"/>
      <c r="O57" s="71"/>
    </row>
    <row r="58" ht="15.75" customHeight="1" spans="11:15">
      <c r="K58" s="71"/>
      <c r="L58" s="71"/>
      <c r="M58" s="71"/>
      <c r="N58" s="71"/>
      <c r="O58" s="71"/>
    </row>
    <row r="59" ht="15.75" customHeight="1" spans="11:15">
      <c r="K59" s="71"/>
      <c r="L59" s="71"/>
      <c r="M59" s="71"/>
      <c r="N59" s="71"/>
      <c r="O59" s="71"/>
    </row>
    <row r="60" ht="15.75" customHeight="1" spans="11:15">
      <c r="K60" s="71"/>
      <c r="L60" s="71"/>
      <c r="M60" s="71"/>
      <c r="N60" s="71"/>
      <c r="O60" s="71"/>
    </row>
    <row r="61" ht="15.75" customHeight="1" spans="11:15">
      <c r="K61" s="71"/>
      <c r="L61" s="71"/>
      <c r="M61" s="71"/>
      <c r="N61" s="71"/>
      <c r="O61" s="71"/>
    </row>
    <row r="62" ht="15.75" customHeight="1" spans="11:15">
      <c r="K62" s="71"/>
      <c r="L62" s="71"/>
      <c r="M62" s="71"/>
      <c r="N62" s="71"/>
      <c r="O62" s="71"/>
    </row>
    <row r="63" ht="15.75" customHeight="1" spans="11:15">
      <c r="K63" s="71"/>
      <c r="L63" s="71"/>
      <c r="M63" s="71"/>
      <c r="N63" s="71"/>
      <c r="O63" s="71"/>
    </row>
    <row r="64" ht="15.75" customHeight="1" spans="11:15">
      <c r="K64" s="71"/>
      <c r="L64" s="71"/>
      <c r="M64" s="71"/>
      <c r="N64" s="71"/>
      <c r="O64" s="71"/>
    </row>
    <row r="65" ht="15.75" customHeight="1" spans="11:15">
      <c r="K65" s="71"/>
      <c r="L65" s="71"/>
      <c r="M65" s="71"/>
      <c r="N65" s="71"/>
      <c r="O65" s="71"/>
    </row>
    <row r="66" ht="15.75" customHeight="1" spans="11:15">
      <c r="K66" s="71"/>
      <c r="L66" s="71"/>
      <c r="M66" s="71"/>
      <c r="N66" s="71"/>
      <c r="O66" s="71"/>
    </row>
    <row r="67" ht="15.75" customHeight="1" spans="11:15">
      <c r="K67" s="71"/>
      <c r="L67" s="71"/>
      <c r="M67" s="71"/>
      <c r="N67" s="71"/>
      <c r="O67" s="71"/>
    </row>
    <row r="68" ht="15.75" customHeight="1" spans="11:15">
      <c r="K68" s="71"/>
      <c r="L68" s="71"/>
      <c r="M68" s="71"/>
      <c r="N68" s="71"/>
      <c r="O68" s="71"/>
    </row>
    <row r="69" ht="15.75" customHeight="1" spans="11:15">
      <c r="K69" s="71"/>
      <c r="L69" s="71"/>
      <c r="M69" s="71"/>
      <c r="N69" s="71"/>
      <c r="O69" s="71"/>
    </row>
    <row r="70" ht="15.75" customHeight="1" spans="11:15">
      <c r="K70" s="71"/>
      <c r="L70" s="71"/>
      <c r="M70" s="71"/>
      <c r="N70" s="71"/>
      <c r="O70" s="71"/>
    </row>
    <row r="71" ht="15.75" customHeight="1" spans="11:15">
      <c r="K71" s="71"/>
      <c r="L71" s="71"/>
      <c r="M71" s="71"/>
      <c r="N71" s="71"/>
      <c r="O71" s="71"/>
    </row>
    <row r="72" ht="15.75" customHeight="1" spans="11:15">
      <c r="K72" s="71"/>
      <c r="L72" s="71"/>
      <c r="M72" s="71"/>
      <c r="N72" s="71"/>
      <c r="O72" s="71"/>
    </row>
    <row r="73" ht="15.75" customHeight="1" spans="11:15">
      <c r="K73" s="71"/>
      <c r="L73" s="71"/>
      <c r="M73" s="71"/>
      <c r="N73" s="71"/>
      <c r="O73" s="71"/>
    </row>
    <row r="74" ht="15.75" customHeight="1" spans="11:15">
      <c r="K74" s="71"/>
      <c r="L74" s="71"/>
      <c r="M74" s="71"/>
      <c r="N74" s="71"/>
      <c r="O74" s="71"/>
    </row>
    <row r="75" ht="15.75" customHeight="1" spans="11:15">
      <c r="K75" s="71"/>
      <c r="L75" s="71"/>
      <c r="M75" s="71"/>
      <c r="N75" s="71"/>
      <c r="O75" s="71"/>
    </row>
    <row r="76" ht="15.75" customHeight="1" spans="11:15">
      <c r="K76" s="71"/>
      <c r="L76" s="71"/>
      <c r="M76" s="71"/>
      <c r="N76" s="71"/>
      <c r="O76" s="71"/>
    </row>
    <row r="77" ht="15.75" customHeight="1" spans="11:15">
      <c r="K77" s="71"/>
      <c r="L77" s="71"/>
      <c r="M77" s="71"/>
      <c r="N77" s="71"/>
      <c r="O77" s="71"/>
    </row>
    <row r="78" ht="15.75" customHeight="1" spans="11:15">
      <c r="K78" s="71"/>
      <c r="L78" s="71"/>
      <c r="M78" s="71"/>
      <c r="N78" s="71"/>
      <c r="O78" s="71"/>
    </row>
    <row r="79" ht="15.75" customHeight="1" spans="11:15">
      <c r="K79" s="71"/>
      <c r="L79" s="71"/>
      <c r="M79" s="71"/>
      <c r="N79" s="71"/>
      <c r="O79" s="71"/>
    </row>
    <row r="80" ht="15.75" customHeight="1" spans="11:15">
      <c r="K80" s="71"/>
      <c r="L80" s="71"/>
      <c r="M80" s="71"/>
      <c r="N80" s="71"/>
      <c r="O80" s="71"/>
    </row>
    <row r="81" ht="15.75" customHeight="1" spans="11:15">
      <c r="K81" s="71"/>
      <c r="L81" s="71"/>
      <c r="M81" s="71"/>
      <c r="N81" s="71"/>
      <c r="O81" s="71"/>
    </row>
    <row r="82" ht="15.75" customHeight="1" spans="11:15">
      <c r="K82" s="71"/>
      <c r="L82" s="71"/>
      <c r="M82" s="71"/>
      <c r="N82" s="71"/>
      <c r="O82" s="71"/>
    </row>
    <row r="83" ht="15.75" customHeight="1" spans="11:15">
      <c r="K83" s="71"/>
      <c r="L83" s="71"/>
      <c r="M83" s="71"/>
      <c r="N83" s="71"/>
      <c r="O83" s="71"/>
    </row>
    <row r="84" ht="15.75" customHeight="1" spans="11:15">
      <c r="K84" s="71"/>
      <c r="L84" s="71"/>
      <c r="M84" s="71"/>
      <c r="N84" s="71"/>
      <c r="O84" s="71"/>
    </row>
    <row r="85" ht="15.75" customHeight="1" spans="11:15">
      <c r="K85" s="71"/>
      <c r="L85" s="71"/>
      <c r="M85" s="71"/>
      <c r="N85" s="71"/>
      <c r="O85" s="71"/>
    </row>
    <row r="86" ht="15.75" customHeight="1" spans="11:15">
      <c r="K86" s="71"/>
      <c r="L86" s="71"/>
      <c r="M86" s="71"/>
      <c r="N86" s="71"/>
      <c r="O86" s="71"/>
    </row>
    <row r="87" ht="15.75" customHeight="1" spans="11:15">
      <c r="K87" s="71"/>
      <c r="L87" s="71"/>
      <c r="M87" s="71"/>
      <c r="N87" s="71"/>
      <c r="O87" s="71"/>
    </row>
    <row r="88" ht="15.75" customHeight="1" spans="11:15">
      <c r="K88" s="71"/>
      <c r="L88" s="71"/>
      <c r="M88" s="71"/>
      <c r="N88" s="71"/>
      <c r="O88" s="71"/>
    </row>
    <row r="89" ht="15.75" customHeight="1" spans="11:15">
      <c r="K89" s="71"/>
      <c r="L89" s="71"/>
      <c r="M89" s="71"/>
      <c r="N89" s="71"/>
      <c r="O89" s="71"/>
    </row>
    <row r="90" ht="15.75" customHeight="1" spans="11:15">
      <c r="K90" s="71"/>
      <c r="L90" s="71"/>
      <c r="M90" s="71"/>
      <c r="N90" s="71"/>
      <c r="O90" s="71"/>
    </row>
    <row r="91" ht="15.75" customHeight="1" spans="11:15">
      <c r="K91" s="71"/>
      <c r="L91" s="71"/>
      <c r="M91" s="71"/>
      <c r="N91" s="71"/>
      <c r="O91" s="71"/>
    </row>
    <row r="92" ht="15.75" customHeight="1" spans="11:15">
      <c r="K92" s="71"/>
      <c r="L92" s="71"/>
      <c r="M92" s="71"/>
      <c r="N92" s="71"/>
      <c r="O92" s="71"/>
    </row>
    <row r="93" ht="15.75" customHeight="1" spans="11:15">
      <c r="K93" s="71"/>
      <c r="L93" s="71"/>
      <c r="M93" s="71"/>
      <c r="N93" s="71"/>
      <c r="O93" s="71"/>
    </row>
    <row r="94" ht="15.75" customHeight="1" spans="11:15">
      <c r="K94" s="71"/>
      <c r="L94" s="71"/>
      <c r="M94" s="71"/>
      <c r="N94" s="71"/>
      <c r="O94" s="71"/>
    </row>
    <row r="95" ht="15.75" customHeight="1" spans="11:15">
      <c r="K95" s="71"/>
      <c r="L95" s="71"/>
      <c r="M95" s="71"/>
      <c r="N95" s="71"/>
      <c r="O95" s="71"/>
    </row>
    <row r="96" ht="15.75" customHeight="1" spans="11:15">
      <c r="K96" s="71"/>
      <c r="L96" s="71"/>
      <c r="M96" s="71"/>
      <c r="N96" s="71"/>
      <c r="O96" s="71"/>
    </row>
    <row r="97" ht="15.75" customHeight="1" spans="11:15">
      <c r="K97" s="71"/>
      <c r="L97" s="71"/>
      <c r="M97" s="71"/>
      <c r="N97" s="71"/>
      <c r="O97" s="71"/>
    </row>
    <row r="98" ht="15.75" customHeight="1" spans="11:15">
      <c r="K98" s="71"/>
      <c r="L98" s="71"/>
      <c r="M98" s="71"/>
      <c r="N98" s="71"/>
      <c r="O98" s="71"/>
    </row>
    <row r="99" ht="15.75" customHeight="1" spans="11:15">
      <c r="K99" s="71"/>
      <c r="L99" s="71"/>
      <c r="M99" s="71"/>
      <c r="N99" s="71"/>
      <c r="O99" s="71"/>
    </row>
    <row r="100" ht="15.75" customHeight="1" spans="11:15">
      <c r="K100" s="71"/>
      <c r="L100" s="71"/>
      <c r="M100" s="71"/>
      <c r="N100" s="71"/>
      <c r="O100" s="71"/>
    </row>
    <row r="101" ht="15.75" customHeight="1" spans="11:15">
      <c r="K101" s="71"/>
      <c r="L101" s="71"/>
      <c r="M101" s="71"/>
      <c r="N101" s="71"/>
      <c r="O101" s="71"/>
    </row>
    <row r="102" ht="15.75" customHeight="1" spans="11:15">
      <c r="K102" s="71"/>
      <c r="L102" s="71"/>
      <c r="M102" s="71"/>
      <c r="N102" s="71"/>
      <c r="O102" s="71"/>
    </row>
    <row r="103" ht="15.75" customHeight="1" spans="11:15">
      <c r="K103" s="71"/>
      <c r="L103" s="71"/>
      <c r="M103" s="71"/>
      <c r="N103" s="71"/>
      <c r="O103" s="71"/>
    </row>
    <row r="104" ht="15.75" customHeight="1" spans="11:15">
      <c r="K104" s="71"/>
      <c r="L104" s="71"/>
      <c r="M104" s="71"/>
      <c r="N104" s="71"/>
      <c r="O104" s="71"/>
    </row>
    <row r="105" ht="15.75" customHeight="1" spans="11:15">
      <c r="K105" s="71"/>
      <c r="L105" s="71"/>
      <c r="M105" s="71"/>
      <c r="N105" s="71"/>
      <c r="O105" s="71"/>
    </row>
    <row r="106" ht="15.75" customHeight="1" spans="11:15">
      <c r="K106" s="71"/>
      <c r="L106" s="71"/>
      <c r="M106" s="71"/>
      <c r="N106" s="71"/>
      <c r="O106" s="71"/>
    </row>
    <row r="107" ht="15.75" customHeight="1" spans="11:15">
      <c r="K107" s="71"/>
      <c r="L107" s="71"/>
      <c r="M107" s="71"/>
      <c r="N107" s="71"/>
      <c r="O107" s="71"/>
    </row>
    <row r="108" ht="15.75" customHeight="1" spans="11:15">
      <c r="K108" s="71"/>
      <c r="L108" s="71"/>
      <c r="M108" s="71"/>
      <c r="N108" s="71"/>
      <c r="O108" s="71"/>
    </row>
    <row r="109" ht="15.75" customHeight="1" spans="11:15">
      <c r="K109" s="71"/>
      <c r="L109" s="71"/>
      <c r="M109" s="71"/>
      <c r="N109" s="71"/>
      <c r="O109" s="71"/>
    </row>
    <row r="110" ht="15.75" customHeight="1" spans="11:15">
      <c r="K110" s="71"/>
      <c r="L110" s="71"/>
      <c r="M110" s="71"/>
      <c r="N110" s="71"/>
      <c r="O110" s="71"/>
    </row>
    <row r="111" ht="15.75" customHeight="1" spans="11:15">
      <c r="K111" s="71"/>
      <c r="L111" s="71"/>
      <c r="M111" s="71"/>
      <c r="N111" s="71"/>
      <c r="O111" s="71"/>
    </row>
    <row r="112" ht="15.75" customHeight="1" spans="11:15">
      <c r="K112" s="71"/>
      <c r="L112" s="71"/>
      <c r="M112" s="71"/>
      <c r="N112" s="71"/>
      <c r="O112" s="71"/>
    </row>
    <row r="113" ht="15.75" customHeight="1" spans="11:15">
      <c r="K113" s="71"/>
      <c r="L113" s="71"/>
      <c r="M113" s="71"/>
      <c r="N113" s="71"/>
      <c r="O113" s="71"/>
    </row>
    <row r="114" ht="15.75" customHeight="1" spans="11:15">
      <c r="K114" s="71"/>
      <c r="L114" s="71"/>
      <c r="M114" s="71"/>
      <c r="N114" s="71"/>
      <c r="O114" s="71"/>
    </row>
    <row r="115" ht="15.75" customHeight="1" spans="11:15">
      <c r="K115" s="71"/>
      <c r="L115" s="71"/>
      <c r="M115" s="71"/>
      <c r="N115" s="71"/>
      <c r="O115" s="71"/>
    </row>
    <row r="116" ht="15.75" customHeight="1" spans="11:15">
      <c r="K116" s="71"/>
      <c r="L116" s="71"/>
      <c r="M116" s="71"/>
      <c r="N116" s="71"/>
      <c r="O116" s="71"/>
    </row>
    <row r="117" ht="15.75" customHeight="1" spans="11:15">
      <c r="K117" s="71"/>
      <c r="L117" s="71"/>
      <c r="M117" s="71"/>
      <c r="N117" s="71"/>
      <c r="O117" s="71"/>
    </row>
    <row r="118" ht="15.75" customHeight="1" spans="11:15">
      <c r="K118" s="71"/>
      <c r="L118" s="71"/>
      <c r="M118" s="71"/>
      <c r="N118" s="71"/>
      <c r="O118" s="71"/>
    </row>
    <row r="119" ht="15.75" customHeight="1" spans="11:15">
      <c r="K119" s="71"/>
      <c r="L119" s="71"/>
      <c r="M119" s="71"/>
      <c r="N119" s="71"/>
      <c r="O119" s="71"/>
    </row>
    <row r="120" ht="15.75" customHeight="1" spans="11:15">
      <c r="K120" s="71"/>
      <c r="L120" s="71"/>
      <c r="M120" s="71"/>
      <c r="N120" s="71"/>
      <c r="O120" s="71"/>
    </row>
    <row r="121" ht="15.75" customHeight="1" spans="11:15">
      <c r="K121" s="71"/>
      <c r="L121" s="71"/>
      <c r="M121" s="71"/>
      <c r="N121" s="71"/>
      <c r="O121" s="71"/>
    </row>
    <row r="122" ht="15.75" customHeight="1" spans="11:15">
      <c r="K122" s="71"/>
      <c r="L122" s="71"/>
      <c r="M122" s="71"/>
      <c r="N122" s="71"/>
      <c r="O122" s="71"/>
    </row>
    <row r="123" ht="15.75" customHeight="1" spans="11:15">
      <c r="K123" s="71"/>
      <c r="L123" s="71"/>
      <c r="M123" s="71"/>
      <c r="N123" s="71"/>
      <c r="O123" s="71"/>
    </row>
    <row r="124" ht="15.75" customHeight="1" spans="11:15">
      <c r="K124" s="71"/>
      <c r="L124" s="71"/>
      <c r="M124" s="71"/>
      <c r="N124" s="71"/>
      <c r="O124" s="71"/>
    </row>
    <row r="125" ht="15.75" customHeight="1" spans="11:15">
      <c r="K125" s="71"/>
      <c r="L125" s="71"/>
      <c r="M125" s="71"/>
      <c r="N125" s="71"/>
      <c r="O125" s="71"/>
    </row>
    <row r="126" ht="15.75" customHeight="1" spans="11:15">
      <c r="K126" s="71"/>
      <c r="L126" s="71"/>
      <c r="M126" s="71"/>
      <c r="N126" s="71"/>
      <c r="O126" s="71"/>
    </row>
    <row r="127" ht="15.75" customHeight="1" spans="11:15">
      <c r="K127" s="71"/>
      <c r="L127" s="71"/>
      <c r="M127" s="71"/>
      <c r="N127" s="71"/>
      <c r="O127" s="71"/>
    </row>
    <row r="128" ht="15.75" customHeight="1" spans="11:15">
      <c r="K128" s="71"/>
      <c r="L128" s="71"/>
      <c r="M128" s="71"/>
      <c r="N128" s="71"/>
      <c r="O128" s="71"/>
    </row>
    <row r="129" ht="15.75" customHeight="1" spans="11:15">
      <c r="K129" s="71"/>
      <c r="L129" s="71"/>
      <c r="M129" s="71"/>
      <c r="N129" s="71"/>
      <c r="O129" s="71"/>
    </row>
    <row r="130" ht="15.75" customHeight="1" spans="11:15">
      <c r="K130" s="71"/>
      <c r="L130" s="71"/>
      <c r="M130" s="71"/>
      <c r="N130" s="71"/>
      <c r="O130" s="71"/>
    </row>
    <row r="131" ht="15.75" customHeight="1" spans="11:15">
      <c r="K131" s="71"/>
      <c r="L131" s="71"/>
      <c r="M131" s="71"/>
      <c r="N131" s="71"/>
      <c r="O131" s="71"/>
    </row>
    <row r="132" ht="15.75" customHeight="1" spans="11:15">
      <c r="K132" s="71"/>
      <c r="L132" s="71"/>
      <c r="M132" s="71"/>
      <c r="N132" s="71"/>
      <c r="O132" s="71"/>
    </row>
    <row r="133" ht="15.75" customHeight="1" spans="11:15">
      <c r="K133" s="71"/>
      <c r="L133" s="71"/>
      <c r="M133" s="71"/>
      <c r="N133" s="71"/>
      <c r="O133" s="71"/>
    </row>
    <row r="134" ht="15.75" customHeight="1" spans="11:15">
      <c r="K134" s="71"/>
      <c r="L134" s="71"/>
      <c r="M134" s="71"/>
      <c r="N134" s="71"/>
      <c r="O134" s="71"/>
    </row>
    <row r="135" ht="15.75" customHeight="1" spans="11:15">
      <c r="K135" s="71"/>
      <c r="L135" s="71"/>
      <c r="M135" s="71"/>
      <c r="N135" s="71"/>
      <c r="O135" s="71"/>
    </row>
    <row r="136" ht="15.75" customHeight="1" spans="11:15">
      <c r="K136" s="71"/>
      <c r="L136" s="71"/>
      <c r="M136" s="71"/>
      <c r="N136" s="71"/>
      <c r="O136" s="71"/>
    </row>
    <row r="137" ht="15.75" customHeight="1" spans="11:15">
      <c r="K137" s="71"/>
      <c r="L137" s="71"/>
      <c r="M137" s="71"/>
      <c r="N137" s="71"/>
      <c r="O137" s="71"/>
    </row>
    <row r="138" ht="15.75" customHeight="1" spans="11:15">
      <c r="K138" s="71"/>
      <c r="L138" s="71"/>
      <c r="M138" s="71"/>
      <c r="N138" s="71"/>
      <c r="O138" s="71"/>
    </row>
    <row r="139" ht="15.75" customHeight="1" spans="11:15">
      <c r="K139" s="71"/>
      <c r="L139" s="71"/>
      <c r="M139" s="71"/>
      <c r="N139" s="71"/>
      <c r="O139" s="71"/>
    </row>
    <row r="140" ht="15.75" customHeight="1" spans="11:15">
      <c r="K140" s="71"/>
      <c r="L140" s="71"/>
      <c r="M140" s="71"/>
      <c r="N140" s="71"/>
      <c r="O140" s="71"/>
    </row>
    <row r="141" ht="15.75" customHeight="1" spans="11:15">
      <c r="K141" s="71"/>
      <c r="L141" s="71"/>
      <c r="M141" s="71"/>
      <c r="N141" s="71"/>
      <c r="O141" s="71"/>
    </row>
    <row r="142" ht="15.75" customHeight="1" spans="11:15">
      <c r="K142" s="71"/>
      <c r="L142" s="71"/>
      <c r="M142" s="71"/>
      <c r="N142" s="71"/>
      <c r="O142" s="71"/>
    </row>
    <row r="143" ht="15.75" customHeight="1" spans="11:15">
      <c r="K143" s="71"/>
      <c r="L143" s="71"/>
      <c r="M143" s="71"/>
      <c r="N143" s="71"/>
      <c r="O143" s="71"/>
    </row>
    <row r="144" ht="15.75" customHeight="1" spans="11:15">
      <c r="K144" s="71"/>
      <c r="L144" s="71"/>
      <c r="M144" s="71"/>
      <c r="N144" s="71"/>
      <c r="O144" s="71"/>
    </row>
    <row r="145" ht="15.75" customHeight="1" spans="11:15">
      <c r="K145" s="71"/>
      <c r="L145" s="71"/>
      <c r="M145" s="71"/>
      <c r="N145" s="71"/>
      <c r="O145" s="71"/>
    </row>
    <row r="146" ht="15.75" customHeight="1" spans="11:15">
      <c r="K146" s="71"/>
      <c r="L146" s="71"/>
      <c r="M146" s="71"/>
      <c r="N146" s="71"/>
      <c r="O146" s="71"/>
    </row>
    <row r="147" ht="15.75" customHeight="1" spans="11:15">
      <c r="K147" s="71"/>
      <c r="L147" s="71"/>
      <c r="M147" s="71"/>
      <c r="N147" s="71"/>
      <c r="O147" s="71"/>
    </row>
    <row r="148" ht="15.75" customHeight="1" spans="11:15">
      <c r="K148" s="71"/>
      <c r="L148" s="71"/>
      <c r="M148" s="71"/>
      <c r="N148" s="71"/>
      <c r="O148" s="71"/>
    </row>
    <row r="149" ht="15.75" customHeight="1" spans="11:15">
      <c r="K149" s="71"/>
      <c r="L149" s="71"/>
      <c r="M149" s="71"/>
      <c r="N149" s="71"/>
      <c r="O149" s="71"/>
    </row>
    <row r="150" ht="15.75" customHeight="1" spans="11:15">
      <c r="K150" s="71"/>
      <c r="L150" s="71"/>
      <c r="M150" s="71"/>
      <c r="N150" s="71"/>
      <c r="O150" s="71"/>
    </row>
    <row r="151" ht="15.75" customHeight="1" spans="11:15">
      <c r="K151" s="71"/>
      <c r="L151" s="71"/>
      <c r="M151" s="71"/>
      <c r="N151" s="71"/>
      <c r="O151" s="71"/>
    </row>
    <row r="152" ht="15.75" customHeight="1" spans="11:15">
      <c r="K152" s="71"/>
      <c r="L152" s="71"/>
      <c r="M152" s="71"/>
      <c r="N152" s="71"/>
      <c r="O152" s="71"/>
    </row>
    <row r="153" ht="15.75" customHeight="1" spans="11:15">
      <c r="K153" s="71"/>
      <c r="L153" s="71"/>
      <c r="M153" s="71"/>
      <c r="N153" s="71"/>
      <c r="O153" s="71"/>
    </row>
    <row r="154" ht="15.75" customHeight="1" spans="11:15">
      <c r="K154" s="71"/>
      <c r="L154" s="71"/>
      <c r="M154" s="71"/>
      <c r="N154" s="71"/>
      <c r="O154" s="71"/>
    </row>
    <row r="155" ht="15.75" customHeight="1" spans="11:15">
      <c r="K155" s="71"/>
      <c r="L155" s="71"/>
      <c r="M155" s="71"/>
      <c r="N155" s="71"/>
      <c r="O155" s="71"/>
    </row>
    <row r="156" ht="15.75" customHeight="1" spans="11:15">
      <c r="K156" s="71"/>
      <c r="L156" s="71"/>
      <c r="M156" s="71"/>
      <c r="N156" s="71"/>
      <c r="O156" s="71"/>
    </row>
    <row r="157" ht="15.75" customHeight="1" spans="11:15">
      <c r="K157" s="71"/>
      <c r="L157" s="71"/>
      <c r="M157" s="71"/>
      <c r="N157" s="71"/>
      <c r="O157" s="71"/>
    </row>
    <row r="158" ht="15.75" customHeight="1" spans="11:15">
      <c r="K158" s="71"/>
      <c r="L158" s="71"/>
      <c r="M158" s="71"/>
      <c r="N158" s="71"/>
      <c r="O158" s="71"/>
    </row>
    <row r="159" ht="15.75" customHeight="1" spans="11:15">
      <c r="K159" s="71"/>
      <c r="L159" s="71"/>
      <c r="M159" s="71"/>
      <c r="N159" s="71"/>
      <c r="O159" s="71"/>
    </row>
    <row r="160" ht="15.75" customHeight="1" spans="11:15">
      <c r="K160" s="71"/>
      <c r="L160" s="71"/>
      <c r="M160" s="71"/>
      <c r="N160" s="71"/>
      <c r="O160" s="71"/>
    </row>
    <row r="161" ht="15.75" customHeight="1" spans="11:15">
      <c r="K161" s="71"/>
      <c r="L161" s="71"/>
      <c r="M161" s="71"/>
      <c r="N161" s="71"/>
      <c r="O161" s="71"/>
    </row>
    <row r="162" ht="15.75" customHeight="1" spans="11:15">
      <c r="K162" s="71"/>
      <c r="L162" s="71"/>
      <c r="M162" s="71"/>
      <c r="N162" s="71"/>
      <c r="O162" s="71"/>
    </row>
    <row r="163" ht="15.75" customHeight="1" spans="11:15">
      <c r="K163" s="71"/>
      <c r="L163" s="71"/>
      <c r="M163" s="71"/>
      <c r="N163" s="71"/>
      <c r="O163" s="71"/>
    </row>
    <row r="164" ht="15.75" customHeight="1" spans="11:15">
      <c r="K164" s="71"/>
      <c r="L164" s="71"/>
      <c r="M164" s="71"/>
      <c r="N164" s="71"/>
      <c r="O164" s="71"/>
    </row>
    <row r="165" ht="15.75" customHeight="1" spans="11:15">
      <c r="K165" s="71"/>
      <c r="L165" s="71"/>
      <c r="M165" s="71"/>
      <c r="N165" s="71"/>
      <c r="O165" s="71"/>
    </row>
    <row r="166" ht="15.75" customHeight="1" spans="11:15">
      <c r="K166" s="71"/>
      <c r="L166" s="71"/>
      <c r="M166" s="71"/>
      <c r="N166" s="71"/>
      <c r="O166" s="71"/>
    </row>
    <row r="167" ht="15.75" customHeight="1" spans="11:15">
      <c r="K167" s="71"/>
      <c r="L167" s="71"/>
      <c r="M167" s="71"/>
      <c r="N167" s="71"/>
      <c r="O167" s="71"/>
    </row>
    <row r="168" ht="15.75" customHeight="1" spans="11:15">
      <c r="K168" s="71"/>
      <c r="L168" s="71"/>
      <c r="M168" s="71"/>
      <c r="N168" s="71"/>
      <c r="O168" s="71"/>
    </row>
    <row r="169" ht="15.75" customHeight="1" spans="11:15">
      <c r="K169" s="71"/>
      <c r="L169" s="71"/>
      <c r="M169" s="71"/>
      <c r="N169" s="71"/>
      <c r="O169" s="71"/>
    </row>
    <row r="170" ht="15.75" customHeight="1" spans="11:15">
      <c r="K170" s="71"/>
      <c r="L170" s="71"/>
      <c r="M170" s="71"/>
      <c r="N170" s="71"/>
      <c r="O170" s="71"/>
    </row>
    <row r="171" ht="15.75" customHeight="1" spans="11:15">
      <c r="K171" s="71"/>
      <c r="L171" s="71"/>
      <c r="M171" s="71"/>
      <c r="N171" s="71"/>
      <c r="O171" s="71"/>
    </row>
    <row r="172" ht="15.75" customHeight="1" spans="11:15">
      <c r="K172" s="71"/>
      <c r="L172" s="71"/>
      <c r="M172" s="71"/>
      <c r="N172" s="71"/>
      <c r="O172" s="71"/>
    </row>
    <row r="173" ht="15.75" customHeight="1" spans="11:15">
      <c r="K173" s="71"/>
      <c r="L173" s="71"/>
      <c r="M173" s="71"/>
      <c r="N173" s="71"/>
      <c r="O173" s="71"/>
    </row>
    <row r="174" ht="15.75" customHeight="1" spans="11:15">
      <c r="K174" s="71"/>
      <c r="L174" s="71"/>
      <c r="M174" s="71"/>
      <c r="N174" s="71"/>
      <c r="O174" s="71"/>
    </row>
    <row r="175" ht="15.75" customHeight="1" spans="11:15">
      <c r="K175" s="71"/>
      <c r="L175" s="71"/>
      <c r="M175" s="71"/>
      <c r="N175" s="71"/>
      <c r="O175" s="71"/>
    </row>
    <row r="176" ht="15.75" customHeight="1" spans="11:15">
      <c r="K176" s="71"/>
      <c r="L176" s="71"/>
      <c r="M176" s="71"/>
      <c r="N176" s="71"/>
      <c r="O176" s="71"/>
    </row>
    <row r="177" ht="15.75" customHeight="1" spans="11:15">
      <c r="K177" s="71"/>
      <c r="L177" s="71"/>
      <c r="M177" s="71"/>
      <c r="N177" s="71"/>
      <c r="O177" s="71"/>
    </row>
    <row r="178" ht="15.75" customHeight="1" spans="11:15">
      <c r="K178" s="71"/>
      <c r="L178" s="71"/>
      <c r="M178" s="71"/>
      <c r="N178" s="71"/>
      <c r="O178" s="71"/>
    </row>
    <row r="179" ht="15.75" customHeight="1" spans="11:15">
      <c r="K179" s="71"/>
      <c r="L179" s="71"/>
      <c r="M179" s="71"/>
      <c r="N179" s="71"/>
      <c r="O179" s="71"/>
    </row>
    <row r="180" ht="15.75" customHeight="1" spans="11:15">
      <c r="K180" s="71"/>
      <c r="L180" s="71"/>
      <c r="M180" s="71"/>
      <c r="N180" s="71"/>
      <c r="O180" s="71"/>
    </row>
    <row r="181" ht="15.75" customHeight="1" spans="11:15">
      <c r="K181" s="71"/>
      <c r="L181" s="71"/>
      <c r="M181" s="71"/>
      <c r="N181" s="71"/>
      <c r="O181" s="71"/>
    </row>
    <row r="182" ht="15.75" customHeight="1" spans="11:15">
      <c r="K182" s="71"/>
      <c r="L182" s="71"/>
      <c r="M182" s="71"/>
      <c r="N182" s="71"/>
      <c r="O182" s="71"/>
    </row>
    <row r="183" ht="15.75" customHeight="1" spans="11:15">
      <c r="K183" s="71"/>
      <c r="L183" s="71"/>
      <c r="M183" s="71"/>
      <c r="N183" s="71"/>
      <c r="O183" s="71"/>
    </row>
    <row r="184" ht="15.75" customHeight="1" spans="11:15">
      <c r="K184" s="71"/>
      <c r="L184" s="71"/>
      <c r="M184" s="71"/>
      <c r="N184" s="71"/>
      <c r="O184" s="71"/>
    </row>
    <row r="185" ht="15.75" customHeight="1" spans="11:15">
      <c r="K185" s="71"/>
      <c r="L185" s="71"/>
      <c r="M185" s="71"/>
      <c r="N185" s="71"/>
      <c r="O185" s="71"/>
    </row>
    <row r="186" ht="15.75" customHeight="1" spans="11:15">
      <c r="K186" s="71"/>
      <c r="L186" s="71"/>
      <c r="M186" s="71"/>
      <c r="N186" s="71"/>
      <c r="O186" s="71"/>
    </row>
    <row r="187" ht="15.75" customHeight="1" spans="11:15">
      <c r="K187" s="71"/>
      <c r="L187" s="71"/>
      <c r="M187" s="71"/>
      <c r="N187" s="71"/>
      <c r="O187" s="71"/>
    </row>
    <row r="188" ht="15.75" customHeight="1" spans="11:15">
      <c r="K188" s="71"/>
      <c r="L188" s="71"/>
      <c r="M188" s="71"/>
      <c r="N188" s="71"/>
      <c r="O188" s="71"/>
    </row>
    <row r="189" ht="15.75" customHeight="1" spans="11:15">
      <c r="K189" s="71"/>
      <c r="L189" s="71"/>
      <c r="M189" s="71"/>
      <c r="N189" s="71"/>
      <c r="O189" s="71"/>
    </row>
    <row r="190" ht="15.75" customHeight="1" spans="11:15">
      <c r="K190" s="71"/>
      <c r="L190" s="71"/>
      <c r="M190" s="71"/>
      <c r="N190" s="71"/>
      <c r="O190" s="71"/>
    </row>
    <row r="191" ht="15.75" customHeight="1" spans="11:15">
      <c r="K191" s="71"/>
      <c r="L191" s="71"/>
      <c r="M191" s="71"/>
      <c r="N191" s="71"/>
      <c r="O191" s="71"/>
    </row>
    <row r="192" ht="15.75" customHeight="1" spans="11:15">
      <c r="K192" s="71"/>
      <c r="L192" s="71"/>
      <c r="M192" s="71"/>
      <c r="N192" s="71"/>
      <c r="O192" s="71"/>
    </row>
    <row r="193" ht="15.75" customHeight="1" spans="11:15">
      <c r="K193" s="71"/>
      <c r="L193" s="71"/>
      <c r="M193" s="71"/>
      <c r="N193" s="71"/>
      <c r="O193" s="71"/>
    </row>
    <row r="194" ht="15.75" customHeight="1" spans="11:15">
      <c r="K194" s="71"/>
      <c r="L194" s="71"/>
      <c r="M194" s="71"/>
      <c r="N194" s="71"/>
      <c r="O194" s="71"/>
    </row>
    <row r="195" ht="15.75" customHeight="1" spans="11:15">
      <c r="K195" s="71"/>
      <c r="L195" s="71"/>
      <c r="M195" s="71"/>
      <c r="N195" s="71"/>
      <c r="O195" s="71"/>
    </row>
    <row r="196" ht="15.75" customHeight="1" spans="11:15">
      <c r="K196" s="71"/>
      <c r="L196" s="71"/>
      <c r="M196" s="71"/>
      <c r="N196" s="71"/>
      <c r="O196" s="71"/>
    </row>
    <row r="197" ht="15.75" customHeight="1" spans="11:15">
      <c r="K197" s="71"/>
      <c r="L197" s="71"/>
      <c r="M197" s="71"/>
      <c r="N197" s="71"/>
      <c r="O197" s="71"/>
    </row>
    <row r="198" ht="15.75" customHeight="1" spans="11:15">
      <c r="K198" s="71"/>
      <c r="L198" s="71"/>
      <c r="M198" s="71"/>
      <c r="N198" s="71"/>
      <c r="O198" s="71"/>
    </row>
    <row r="199" ht="15.75" customHeight="1" spans="11:15">
      <c r="K199" s="71"/>
      <c r="L199" s="71"/>
      <c r="M199" s="71"/>
      <c r="N199" s="71"/>
      <c r="O199" s="71"/>
    </row>
    <row r="200" ht="15.75" customHeight="1" spans="11:15">
      <c r="K200" s="71"/>
      <c r="L200" s="71"/>
      <c r="M200" s="71"/>
      <c r="N200" s="71"/>
      <c r="O200" s="71"/>
    </row>
    <row r="201" ht="15.75" customHeight="1" spans="11:15">
      <c r="K201" s="71"/>
      <c r="L201" s="71"/>
      <c r="M201" s="71"/>
      <c r="N201" s="71"/>
      <c r="O201" s="71"/>
    </row>
    <row r="202" ht="15.75" customHeight="1" spans="11:15">
      <c r="K202" s="71"/>
      <c r="L202" s="71"/>
      <c r="M202" s="71"/>
      <c r="N202" s="71"/>
      <c r="O202" s="71"/>
    </row>
    <row r="203" ht="15.75" customHeight="1" spans="11:15">
      <c r="K203" s="71"/>
      <c r="L203" s="71"/>
      <c r="M203" s="71"/>
      <c r="N203" s="71"/>
      <c r="O203" s="71"/>
    </row>
    <row r="204" ht="15.75" customHeight="1" spans="11:15">
      <c r="K204" s="71"/>
      <c r="L204" s="71"/>
      <c r="M204" s="71"/>
      <c r="N204" s="71"/>
      <c r="O204" s="71"/>
    </row>
    <row r="205" ht="15.75" customHeight="1" spans="11:15">
      <c r="K205" s="71"/>
      <c r="L205" s="71"/>
      <c r="M205" s="71"/>
      <c r="N205" s="71"/>
      <c r="O205" s="71"/>
    </row>
    <row r="206" ht="15.75" customHeight="1" spans="11:15">
      <c r="K206" s="71"/>
      <c r="L206" s="71"/>
      <c r="M206" s="71"/>
      <c r="N206" s="71"/>
      <c r="O206" s="71"/>
    </row>
    <row r="207" ht="15.75" customHeight="1" spans="11:15">
      <c r="K207" s="71"/>
      <c r="L207" s="71"/>
      <c r="M207" s="71"/>
      <c r="N207" s="71"/>
      <c r="O207" s="71"/>
    </row>
    <row r="208" ht="15.75" customHeight="1" spans="11:15">
      <c r="K208" s="71"/>
      <c r="L208" s="71"/>
      <c r="M208" s="71"/>
      <c r="N208" s="71"/>
      <c r="O208" s="71"/>
    </row>
    <row r="209" ht="15.75" customHeight="1" spans="11:15">
      <c r="K209" s="71"/>
      <c r="L209" s="71"/>
      <c r="M209" s="71"/>
      <c r="N209" s="71"/>
      <c r="O209" s="71"/>
    </row>
    <row r="210" ht="15.75" customHeight="1" spans="11:15">
      <c r="K210" s="71"/>
      <c r="L210" s="71"/>
      <c r="M210" s="71"/>
      <c r="N210" s="71"/>
      <c r="O210" s="71"/>
    </row>
    <row r="211" ht="15.75" customHeight="1" spans="11:15">
      <c r="K211" s="71"/>
      <c r="L211" s="71"/>
      <c r="M211" s="71"/>
      <c r="N211" s="71"/>
      <c r="O211" s="71"/>
    </row>
    <row r="212" ht="15.75" customHeight="1" spans="11:15">
      <c r="K212" s="71"/>
      <c r="L212" s="71"/>
      <c r="M212" s="71"/>
      <c r="N212" s="71"/>
      <c r="O212" s="71"/>
    </row>
    <row r="213" ht="15.75" customHeight="1" spans="11:15">
      <c r="K213" s="71"/>
      <c r="L213" s="71"/>
      <c r="M213" s="71"/>
      <c r="N213" s="71"/>
      <c r="O213" s="71"/>
    </row>
    <row r="214" ht="15.75" customHeight="1" spans="11:15">
      <c r="K214" s="71"/>
      <c r="L214" s="71"/>
      <c r="M214" s="71"/>
      <c r="N214" s="71"/>
      <c r="O214" s="71"/>
    </row>
    <row r="215" ht="15.75" customHeight="1" spans="11:15">
      <c r="K215" s="71"/>
      <c r="L215" s="71"/>
      <c r="M215" s="71"/>
      <c r="N215" s="71"/>
      <c r="O215" s="71"/>
    </row>
    <row r="216" ht="15.75" customHeight="1" spans="11:15">
      <c r="K216" s="71"/>
      <c r="L216" s="71"/>
      <c r="M216" s="71"/>
      <c r="N216" s="71"/>
      <c r="O216" s="71"/>
    </row>
    <row r="217" ht="15.75" customHeight="1" spans="11:15">
      <c r="K217" s="71"/>
      <c r="L217" s="71"/>
      <c r="M217" s="71"/>
      <c r="N217" s="71"/>
      <c r="O217" s="71"/>
    </row>
    <row r="218" ht="15.75" customHeight="1" spans="11:15">
      <c r="K218" s="71"/>
      <c r="L218" s="71"/>
      <c r="M218" s="71"/>
      <c r="N218" s="71"/>
      <c r="O218" s="71"/>
    </row>
    <row r="219" ht="15.75" customHeight="1" spans="11:15">
      <c r="K219" s="71"/>
      <c r="L219" s="71"/>
      <c r="M219" s="71"/>
      <c r="N219" s="71"/>
      <c r="O219" s="71"/>
    </row>
    <row r="220" ht="15.75" customHeight="1" spans="11:15">
      <c r="K220" s="71"/>
      <c r="L220" s="71"/>
      <c r="M220" s="71"/>
      <c r="N220" s="71"/>
      <c r="O220" s="71"/>
    </row>
    <row r="221" ht="15.75" customHeight="1" spans="11:15">
      <c r="K221" s="71"/>
      <c r="L221" s="71"/>
      <c r="M221" s="71"/>
      <c r="N221" s="71"/>
      <c r="O221" s="71"/>
    </row>
    <row r="222" ht="15.75" customHeight="1" spans="11:15">
      <c r="K222" s="71"/>
      <c r="L222" s="71"/>
      <c r="M222" s="71"/>
      <c r="N222" s="71"/>
      <c r="O222" s="71"/>
    </row>
    <row r="223" ht="15.75" customHeight="1" spans="11:15">
      <c r="K223" s="71"/>
      <c r="L223" s="71"/>
      <c r="M223" s="71"/>
      <c r="N223" s="71"/>
      <c r="O223" s="71"/>
    </row>
    <row r="224" ht="15.75" customHeight="1" spans="11:15">
      <c r="K224" s="71"/>
      <c r="L224" s="71"/>
      <c r="M224" s="71"/>
      <c r="N224" s="71"/>
      <c r="O224" s="71"/>
    </row>
    <row r="225" ht="15.75" customHeight="1" spans="11:15">
      <c r="K225" s="71"/>
      <c r="L225" s="71"/>
      <c r="M225" s="71"/>
      <c r="N225" s="71"/>
      <c r="O225" s="71"/>
    </row>
    <row r="226" ht="15.75" customHeight="1" spans="11:15">
      <c r="K226" s="71"/>
      <c r="L226" s="71"/>
      <c r="M226" s="71"/>
      <c r="N226" s="71"/>
      <c r="O226" s="71"/>
    </row>
    <row r="227" ht="15.75" customHeight="1" spans="11:15">
      <c r="K227" s="71"/>
      <c r="L227" s="71"/>
      <c r="M227" s="71"/>
      <c r="N227" s="71"/>
      <c r="O227" s="71"/>
    </row>
    <row r="228" ht="15.75" customHeight="1" spans="11:15">
      <c r="K228" s="71"/>
      <c r="L228" s="71"/>
      <c r="M228" s="71"/>
      <c r="N228" s="71"/>
      <c r="O228" s="71"/>
    </row>
    <row r="229" ht="15.75" customHeight="1" spans="11:15">
      <c r="K229" s="71"/>
      <c r="L229" s="71"/>
      <c r="M229" s="71"/>
      <c r="N229" s="71"/>
      <c r="O229" s="71"/>
    </row>
    <row r="230" ht="15.75" customHeight="1" spans="11:15">
      <c r="K230" s="71"/>
      <c r="L230" s="71"/>
      <c r="M230" s="71"/>
      <c r="N230" s="71"/>
      <c r="O230" s="71"/>
    </row>
    <row r="231" ht="15.75" customHeight="1" spans="11:15">
      <c r="K231" s="71"/>
      <c r="L231" s="71"/>
      <c r="M231" s="71"/>
      <c r="N231" s="71"/>
      <c r="O231" s="71"/>
    </row>
    <row r="232" ht="15.75" customHeight="1" spans="11:15">
      <c r="K232" s="71"/>
      <c r="L232" s="71"/>
      <c r="M232" s="71"/>
      <c r="N232" s="71"/>
      <c r="O232" s="71"/>
    </row>
    <row r="233" ht="15.75" customHeight="1" spans="11:15">
      <c r="K233" s="71"/>
      <c r="L233" s="71"/>
      <c r="M233" s="71"/>
      <c r="N233" s="71"/>
      <c r="O233" s="71"/>
    </row>
    <row r="234" ht="15.75" customHeight="1" spans="11:15">
      <c r="K234" s="71"/>
      <c r="L234" s="71"/>
      <c r="M234" s="71"/>
      <c r="N234" s="71"/>
      <c r="O234" s="71"/>
    </row>
    <row r="235" ht="15.75" customHeight="1" spans="11:15">
      <c r="K235" s="71"/>
      <c r="L235" s="71"/>
      <c r="M235" s="71"/>
      <c r="N235" s="71"/>
      <c r="O235" s="71"/>
    </row>
    <row r="236" ht="15.75" customHeight="1" spans="11:15">
      <c r="K236" s="71"/>
      <c r="L236" s="71"/>
      <c r="M236" s="71"/>
      <c r="N236" s="71"/>
      <c r="O236" s="71"/>
    </row>
    <row r="237" ht="15.75" customHeight="1" spans="11:15">
      <c r="K237" s="71"/>
      <c r="L237" s="71"/>
      <c r="M237" s="71"/>
      <c r="N237" s="71"/>
      <c r="O237" s="71"/>
    </row>
    <row r="238" ht="15.75" customHeight="1" spans="11:15">
      <c r="K238" s="71"/>
      <c r="L238" s="71"/>
      <c r="M238" s="71"/>
      <c r="N238" s="71"/>
      <c r="O238" s="71"/>
    </row>
    <row r="239" ht="15.75" customHeight="1" spans="11:15">
      <c r="K239" s="71"/>
      <c r="L239" s="71"/>
      <c r="M239" s="71"/>
      <c r="N239" s="71"/>
      <c r="O239" s="71"/>
    </row>
    <row r="240" ht="15.75" customHeight="1" spans="11:15">
      <c r="K240" s="71"/>
      <c r="L240" s="71"/>
      <c r="M240" s="71"/>
      <c r="N240" s="71"/>
      <c r="O240" s="71"/>
    </row>
    <row r="241" ht="15.75" customHeight="1" spans="11:15">
      <c r="K241" s="71"/>
      <c r="L241" s="71"/>
      <c r="M241" s="71"/>
      <c r="N241" s="71"/>
      <c r="O241" s="71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61">
    <mergeCell ref="A1:AY1"/>
    <mergeCell ref="A2:AY2"/>
    <mergeCell ref="A3:AY3"/>
    <mergeCell ref="A4:AY4"/>
    <mergeCell ref="A9:C9"/>
    <mergeCell ref="D9:AY9"/>
    <mergeCell ref="D10:I10"/>
    <mergeCell ref="J10:O10"/>
    <mergeCell ref="P10:U10"/>
    <mergeCell ref="V10:AA10"/>
    <mergeCell ref="AB10:AG10"/>
    <mergeCell ref="AH10:AM10"/>
    <mergeCell ref="AN10:AS10"/>
    <mergeCell ref="AT10:AY10"/>
    <mergeCell ref="D12:I12"/>
    <mergeCell ref="J12:O12"/>
    <mergeCell ref="P12:U12"/>
    <mergeCell ref="V12:AA12"/>
    <mergeCell ref="AB12:AG12"/>
    <mergeCell ref="AH12:AM12"/>
    <mergeCell ref="AN12:AS12"/>
    <mergeCell ref="AT12:AY12"/>
    <mergeCell ref="D13:I13"/>
    <mergeCell ref="J13:O13"/>
    <mergeCell ref="P13:U13"/>
    <mergeCell ref="V13:AA13"/>
    <mergeCell ref="AB13:AG13"/>
    <mergeCell ref="AH13:AM13"/>
    <mergeCell ref="AN13:AS13"/>
    <mergeCell ref="AT13:AY13"/>
    <mergeCell ref="D18:I18"/>
    <mergeCell ref="J18:O18"/>
    <mergeCell ref="P18:U18"/>
    <mergeCell ref="V18:AA18"/>
    <mergeCell ref="AB18:AG18"/>
    <mergeCell ref="AH18:AM18"/>
    <mergeCell ref="AN18:AS18"/>
    <mergeCell ref="AT18:AY18"/>
    <mergeCell ref="D19:I19"/>
    <mergeCell ref="J19:O19"/>
    <mergeCell ref="P19:U19"/>
    <mergeCell ref="V19:AA19"/>
    <mergeCell ref="AB19:AG19"/>
    <mergeCell ref="AH19:AM19"/>
    <mergeCell ref="AN19:AS19"/>
    <mergeCell ref="AT19:AY19"/>
    <mergeCell ref="D20:I20"/>
    <mergeCell ref="J20:O20"/>
    <mergeCell ref="P20:U20"/>
    <mergeCell ref="V20:AA20"/>
    <mergeCell ref="AB20:AG20"/>
    <mergeCell ref="AH20:AM20"/>
    <mergeCell ref="AN20:AS20"/>
    <mergeCell ref="AT20:AY20"/>
    <mergeCell ref="D25:I25"/>
    <mergeCell ref="J25:O25"/>
    <mergeCell ref="P25:U25"/>
    <mergeCell ref="V25:AA25"/>
    <mergeCell ref="AB25:AG25"/>
    <mergeCell ref="AH25:AM25"/>
    <mergeCell ref="AN25:AS25"/>
    <mergeCell ref="AT25:AY25"/>
    <mergeCell ref="D26:I26"/>
    <mergeCell ref="J26:O26"/>
    <mergeCell ref="P26:U26"/>
    <mergeCell ref="V26:AA26"/>
    <mergeCell ref="AB26:AG26"/>
    <mergeCell ref="AH26:AM26"/>
    <mergeCell ref="AN26:AS26"/>
    <mergeCell ref="AT26:AY26"/>
    <mergeCell ref="D27:I27"/>
    <mergeCell ref="J27:O27"/>
    <mergeCell ref="P27:U27"/>
    <mergeCell ref="V27:AA27"/>
    <mergeCell ref="AB27:AG27"/>
    <mergeCell ref="AH27:AM27"/>
    <mergeCell ref="AN27:AS27"/>
    <mergeCell ref="AT27:AY27"/>
    <mergeCell ref="D32:I32"/>
    <mergeCell ref="J32:O32"/>
    <mergeCell ref="P32:U32"/>
    <mergeCell ref="V32:AA32"/>
    <mergeCell ref="AB32:AG32"/>
    <mergeCell ref="AH32:AM32"/>
    <mergeCell ref="AN32:AS32"/>
    <mergeCell ref="AT32:AY32"/>
    <mergeCell ref="D33:I33"/>
    <mergeCell ref="J33:O33"/>
    <mergeCell ref="P33:U33"/>
    <mergeCell ref="V33:AA33"/>
    <mergeCell ref="AB33:AG33"/>
    <mergeCell ref="AH33:AM33"/>
    <mergeCell ref="AN33:AS33"/>
    <mergeCell ref="AT33:AY33"/>
    <mergeCell ref="A38:B38"/>
    <mergeCell ref="D38:I38"/>
    <mergeCell ref="J38:O38"/>
    <mergeCell ref="P38:U38"/>
    <mergeCell ref="V38:AA38"/>
    <mergeCell ref="AB38:AG38"/>
    <mergeCell ref="AH38:AM38"/>
    <mergeCell ref="AN38:AS38"/>
    <mergeCell ref="AT38:AY38"/>
    <mergeCell ref="A39:C39"/>
    <mergeCell ref="D39:I39"/>
    <mergeCell ref="J39:O39"/>
    <mergeCell ref="P39:U39"/>
    <mergeCell ref="V39:AA39"/>
    <mergeCell ref="AB39:AG39"/>
    <mergeCell ref="AH39:AM39"/>
    <mergeCell ref="AN39:AS39"/>
    <mergeCell ref="AT39:AY39"/>
    <mergeCell ref="A40:C40"/>
    <mergeCell ref="D40:I40"/>
    <mergeCell ref="J40:O40"/>
    <mergeCell ref="P40:U40"/>
    <mergeCell ref="V40:AA40"/>
    <mergeCell ref="AB40:AG40"/>
    <mergeCell ref="AH40:AM40"/>
    <mergeCell ref="AN40:AS40"/>
    <mergeCell ref="AT40:AY40"/>
    <mergeCell ref="A41:C41"/>
    <mergeCell ref="D41:I41"/>
    <mergeCell ref="J41:O41"/>
    <mergeCell ref="P41:U41"/>
    <mergeCell ref="V41:AA41"/>
    <mergeCell ref="AB41:AG41"/>
    <mergeCell ref="AH41:AM41"/>
    <mergeCell ref="AN41:AS41"/>
    <mergeCell ref="AT41:AY41"/>
    <mergeCell ref="A42:C42"/>
    <mergeCell ref="D42:I42"/>
    <mergeCell ref="J42:O42"/>
    <mergeCell ref="P42:U42"/>
    <mergeCell ref="V42:AA42"/>
    <mergeCell ref="AB42:AG42"/>
    <mergeCell ref="AH42:AM42"/>
    <mergeCell ref="AN42:AS42"/>
    <mergeCell ref="AT42:AY42"/>
    <mergeCell ref="A43:I43"/>
    <mergeCell ref="A44:I44"/>
    <mergeCell ref="A10:A11"/>
    <mergeCell ref="A12:A13"/>
    <mergeCell ref="A14:A17"/>
    <mergeCell ref="A19:A20"/>
    <mergeCell ref="A21:A24"/>
    <mergeCell ref="A26:A27"/>
    <mergeCell ref="A28:A31"/>
    <mergeCell ref="A32:A33"/>
    <mergeCell ref="A34:A37"/>
    <mergeCell ref="B10:B11"/>
    <mergeCell ref="B12:B13"/>
    <mergeCell ref="B19:B20"/>
    <mergeCell ref="B26:B27"/>
    <mergeCell ref="B32:B33"/>
    <mergeCell ref="C10:C11"/>
    <mergeCell ref="A7:AY8"/>
    <mergeCell ref="A5:AY6"/>
    <mergeCell ref="P43:AY44"/>
    <mergeCell ref="J43:O44"/>
    <mergeCell ref="B46:AY47"/>
  </mergeCells>
  <printOptions horizontalCentered="1"/>
  <pageMargins left="0" right="0" top="0.39" bottom="0.36" header="0" footer="0"/>
  <pageSetup paperSize="9" scale="70" orientation="landscape"/>
  <headerFooter>
    <oddHeader>&amp;R&amp;8Fls.:________
Processo n.º 23069.189237/2022-55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Resumo</vt:lpstr>
      <vt:lpstr>Orçamento</vt:lpstr>
      <vt:lpstr>Cronograma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JULY</cp:lastModifiedBy>
  <dcterms:created xsi:type="dcterms:W3CDTF">2009-04-27T20:33:00Z</dcterms:created>
  <cp:lastPrinted>2022-11-29T21:27:00Z</cp:lastPrinted>
  <dcterms:modified xsi:type="dcterms:W3CDTF">2022-12-01T11:31:20Z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E0E750D88D794042BCDDBA94045DBAC6</vt:lpwstr>
  </property>
  <property fmtid="{D5CDD505-2E9C-101B-9397-08002B2CF9AE}" pid="3" name="KSOProductBuildVer">
    <vt:lpwstr>1046-11.2.0.11417</vt:lpwstr>
  </property>
</Properties>
</file>