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2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Cronograma!$A$1:$H$33</definedName>
    <definedName name="_xlnm.Print_Area" localSheetId="1">Orçamento!$A$1:$P$56</definedName>
    <definedName name="_xlnm.Print_Area" localSheetId="0">Resumo!$A$1:$F$27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<sst xmlns="http://schemas.openxmlformats.org/spreadsheetml/2006/main" count="262" uniqueCount="183">
  <si>
    <t>(razão social da empresa licitante)</t>
  </si>
  <si>
    <t xml:space="preserve">(n.º do CNPJ) </t>
  </si>
  <si>
    <t>ANEXO III-A DO EDITAL DE LICITAÇÃO POR PREGÃO ELETRÔNICO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</si>
  <si>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</si>
  <si>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</si>
  <si>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</si>
  <si>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</si>
  <si>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</si>
  <si>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</si>
  <si>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</si>
  <si>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</si>
  <si>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2.</t>
  </si>
  <si>
    <t>GERENCIAMENTO DA OBRA</t>
  </si>
  <si>
    <t>3.</t>
  </si>
  <si>
    <t>SERVIÇOS PRELIMINARES</t>
  </si>
  <si>
    <t>4.</t>
  </si>
  <si>
    <t>MOVIMENTO DE TERRA</t>
  </si>
  <si>
    <t>5.</t>
  </si>
  <si>
    <t>INFRAESTRUTURA</t>
  </si>
  <si>
    <t>6.</t>
  </si>
  <si>
    <t>SUPERESTRUTURA</t>
  </si>
  <si>
    <t>25.</t>
  </si>
  <si>
    <t>SERVIÇOS COMPLEMENTARES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</si>
  <si>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</si>
  <si>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</si>
  <si>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</si>
  <si>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</si>
  <si>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</si>
  <si>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</si>
  <si>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</si>
  <si>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ANEXO III-B DO EDITAL DE LICITAÇÃO POR PREGÃO ELETRÔNICO N.º</t>
  </si>
  <si>
    <t>135/2022</t>
  </si>
  <si>
    <t>PLANILHA DE SERVIÇOS E PREÇOS UNITÁRIOS</t>
  </si>
  <si>
    <t>OBRA:  Ampliação de muro lateral no Complexo Esportivo do Instituto de Educação Física no Campus Universitário do Gragoatá da UFF, em Niterói, RJ.</t>
  </si>
  <si>
    <t>Local: Avenida Visconde do Rio Branco, 726, bairro de São Domingos, Niterói - RJ, CEP 24020-005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</si>
  <si>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</si>
  <si>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</si>
  <si>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</si>
  <si>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</si>
  <si>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</si>
  <si>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</si>
  <si>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</si>
  <si>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</si>
  <si>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</si>
  <si>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</si>
  <si>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</si>
  <si>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</si>
  <si>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</si>
  <si>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</si>
  <si>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</si>
  <si>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</si>
  <si>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</si>
  <si>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</si>
  <si>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1</t>
  </si>
  <si>
    <t>GERENCIAMENTO DE OBRAS / FISCALIZAÇÃO</t>
  </si>
  <si>
    <t>1.1</t>
  </si>
  <si>
    <t>Composição 01</t>
  </si>
  <si>
    <t>UFF</t>
  </si>
  <si>
    <t>ADMINISTRAÇÃO LOCAL</t>
  </si>
  <si>
    <t>2</t>
  </si>
  <si>
    <t>2.1</t>
  </si>
  <si>
    <t>016850</t>
  </si>
  <si>
    <t>SBC</t>
  </si>
  <si>
    <t>A R T TABELA A DO CREA ACIMA DE 15000,01</t>
  </si>
  <si>
    <t>UN</t>
  </si>
  <si>
    <t>2.2</t>
  </si>
  <si>
    <t>016500</t>
  </si>
  <si>
    <t>PLACA DE RESPONSABILIDADE TECNICA EM OBRAS</t>
  </si>
  <si>
    <t>M2</t>
  </si>
  <si>
    <t>2.3</t>
  </si>
  <si>
    <t>02.001.0001-A</t>
  </si>
  <si>
    <t>EMOP-RJ</t>
  </si>
  <si>
    <t>TAPUME COM TELHA METÁLICA. AF_05/2018</t>
  </si>
  <si>
    <t>2.4</t>
  </si>
  <si>
    <t>Composição 06</t>
  </si>
  <si>
    <t>Locação de muro, inclusive execução de gabarito de madeira</t>
  </si>
  <si>
    <t xml:space="preserve">M </t>
  </si>
  <si>
    <t>2.5</t>
  </si>
  <si>
    <t>98524</t>
  </si>
  <si>
    <t>SINAPI</t>
  </si>
  <si>
    <t>LIMPEZA MANUAL DE VEGETAÇÃO EM TERRENO COM ENXADA.AF_05/2018</t>
  </si>
  <si>
    <t>2.6</t>
  </si>
  <si>
    <t>00010777</t>
  </si>
  <si>
    <t>LOCACAO DE CONTAINER 2,30 X 4,30 M, ALT. 2,50 M, PARA SANITARIO, COM 3 BACIAS, 4 CHUVEIROS, 1 LAVATORIO E 1 MICTORIO (NAO INCLUI MOBILIZACAO/DESMOBILIZACAO)</t>
  </si>
  <si>
    <t>Mês</t>
  </si>
  <si>
    <t>2.7</t>
  </si>
  <si>
    <t>00010776</t>
  </si>
  <si>
    <t>LOCACAO DE CONTAINER 2,30 X 6,00 M, ALT. 2,50 M, PARA ESCRITORIO, SEM DIVISORIAS INTERNAS E SEM SANITARIO (NAO INCLUI MOBILIZACAO/DESMOBILIZACAO)</t>
  </si>
  <si>
    <t xml:space="preserve">Mês </t>
  </si>
  <si>
    <t>2.8</t>
  </si>
  <si>
    <t>97627</t>
  </si>
  <si>
    <t>DEMOLIÇÃO DE PILARES E VIGAS EM CONCRETO ARMADO, DE FORMA MECANIZADA COM MARTELETE, SEM REAPROVEITAMENTO. AF_12/2017</t>
  </si>
  <si>
    <t>2.9</t>
  </si>
  <si>
    <t>05.001.0147-A</t>
  </si>
  <si>
    <t>EMOP</t>
  </si>
  <si>
    <t>ARRANCAMENTO DE GRADES,GRADIS,ALAMBRADOS,CERCAS E PORTOES</t>
  </si>
  <si>
    <t>2.10</t>
  </si>
  <si>
    <t>Composição 02</t>
  </si>
  <si>
    <t>Mobilização de container</t>
  </si>
  <si>
    <t>UNID</t>
  </si>
  <si>
    <t>3</t>
  </si>
  <si>
    <t>3.1</t>
  </si>
  <si>
    <t>96527</t>
  </si>
  <si>
    <t>Escavação manual de vala para viga baldrame, com previsão</t>
  </si>
  <si>
    <t>3.2</t>
  </si>
  <si>
    <t>93382</t>
  </si>
  <si>
    <t>Reaterro de valas com compactação mecanizada. AF_04/2016</t>
  </si>
  <si>
    <t>4</t>
  </si>
  <si>
    <t>4.1</t>
  </si>
  <si>
    <t>96545</t>
  </si>
  <si>
    <t>Armação de bloco, viga baldrame ou sapata utilizando aço CA50 de 8 mm, - montagem. AF_06/2017.</t>
  </si>
  <si>
    <t>KG</t>
  </si>
  <si>
    <t>4.2</t>
  </si>
  <si>
    <t>96546</t>
  </si>
  <si>
    <t>Armação de bloco, viga baldrame ou sapata utilizando aço CA50 de 10 mm, - montagem. AF_06/2017.</t>
  </si>
  <si>
    <t>4.3</t>
  </si>
  <si>
    <t>96536</t>
  </si>
  <si>
    <t>Fabricação, montagem e desmontagem de fôrma para viga baldrame, em madeira serrada, E=25mm, 4 utilizações AF_06/2017.</t>
  </si>
  <si>
    <t>4.4</t>
  </si>
  <si>
    <t>96619</t>
  </si>
  <si>
    <t>Lastro de concreto magro, aplicado em bloco de coroamento
ou sapatas, espessura de 5cm. AF_08/2017.</t>
  </si>
  <si>
    <t>4.5</t>
  </si>
  <si>
    <t>Composição 04</t>
  </si>
  <si>
    <t>Concretagem de viga Baldrame de base e topo de muro, fck =
25 Mpa para meios agressivos. Lançamento, adensamento e
acabamento.</t>
  </si>
  <si>
    <t>4.6</t>
  </si>
  <si>
    <t>98562</t>
  </si>
  <si>
    <t>IMPERMEABILIZAÇÃO DE FLOREIRA OU VIGA BALDRAME COM ARGAMASSA DE CIMENTO E AREIA, COM ADITIVO IMPERMEABILIZANTE, E = 2 CM. AF_06/2018</t>
  </si>
  <si>
    <t>5</t>
  </si>
  <si>
    <t>5.1</t>
  </si>
  <si>
    <t>92761</t>
  </si>
  <si>
    <t>Armação de pilar ou viga de uma estrutura convencional de
concreto armado em uma edificação térrea ou sobrado utilizando aço CA-50 de 8,0 mm - montagem. AF_12/2015.</t>
  </si>
  <si>
    <t>5.2</t>
  </si>
  <si>
    <t>92762</t>
  </si>
  <si>
    <t>Armação de pilar ou viga de uma estrutura convencional de
concreto armado em uma edificação térrea ou sobrado utilizando aço CA-50 de 10,0 mm - montagem. AF_12/2015.</t>
  </si>
  <si>
    <t>5.3</t>
  </si>
  <si>
    <t>92443</t>
  </si>
  <si>
    <t xml:space="preserve">Montagem e desmontagem de fôrma de pilares retangulares e
estruturas similares com área média das seções menor ou igual
a 0,25m², pé direito simples, em chapa de madeira compensada
e plastificada, 18 utilizações. AF_12/2015.
</t>
  </si>
  <si>
    <t>5.4</t>
  </si>
  <si>
    <t>Composição 05</t>
  </si>
  <si>
    <t>Concretagem de Mourão, fck = 25 Mpa para meios agressivos.
Lançamento, adensamento e acabamento.</t>
  </si>
  <si>
    <t>6</t>
  </si>
  <si>
    <t>6.1</t>
  </si>
  <si>
    <t>020042</t>
  </si>
  <si>
    <t>LIMPEZA E REGULARIZACAO TERRENO C/REMOCAO RESIDUOS(0.15m3/m2)</t>
  </si>
  <si>
    <t>6.2</t>
  </si>
  <si>
    <t>100981</t>
  </si>
  <si>
    <t>CARGA, MANOBRA E DESCARGA DE ENTULHO EM CAMINHÃO BASCULANTE 6 M³ - CARGA COM ESCAVADEIRA HIDRÁULICA (CAÇAMBA DE 0,80 M³ / 111 HP) E DESCARGA LIVRE (UNIDADE: M3). AF_07/2020</t>
  </si>
  <si>
    <t>M³</t>
  </si>
  <si>
    <t>6.3</t>
  </si>
  <si>
    <t>95875</t>
  </si>
  <si>
    <t>Transporte com caminhão basculante de 10m³, em via urbana
pavimentada, DMT até 30 km (Unidade: m³.km). AF_12/201</t>
  </si>
  <si>
    <t>M3.KM</t>
  </si>
  <si>
    <t>6.4</t>
  </si>
  <si>
    <t>Composição 03</t>
  </si>
  <si>
    <t>Desmobilização de container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</si>
  <si>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</si>
  <si>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</si>
  <si>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</si>
  <si>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</si>
  <si>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</si>
  <si>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de: 28,97 %</t>
  </si>
  <si>
    <r>
      <rPr>
        <sz val="10"/>
        <color rgb="FFFF0000"/>
        <rFont val="Verdana"/>
        <charset val="134"/>
      </rPr>
      <t>A referência utilizada como base de custos é o SINAPI, SCO, SBC de Jul/2022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</si>
  <si>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</si>
  <si>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</si>
  <si>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</si>
  <si>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</si>
  <si>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</si>
  <si>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ANEXO III-C DO EDITAL DE LICITAÇÃO POR PREGÃO ELETRÔNICO N.º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</si>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</sst>
</file>

<file path=xl/styles.xml><?xml version="1.0" encoding="utf-8"?>
<styleSheet xmlns="http://schemas.openxmlformats.org/spreadsheetml/2006/main">
  <numFmts count="10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General_)"/>
    <numFmt numFmtId="180" formatCode="_-&quot;R$&quot;\ * #,##0_-;\-&quot;R$&quot;\ * #,##0_-;_-&quot;R$&quot;\ * &quot;-&quot;_-;_-@_-"/>
    <numFmt numFmtId="181" formatCode="_-&quot;R$&quot;\ * #,##0.00_-;\-&quot;R$&quot;\ * #,##0.00_-;_-&quot;R$&quot;\ * &quot;-&quot;??_-;_-@_-"/>
    <numFmt numFmtId="182" formatCode="_-* #,##0.00_-;\-* #,##0.00_-;_-* \-??_-;_-@_-"/>
    <numFmt numFmtId="183" formatCode="_(\$* #,##0.00_);_(\$* \(#,##0.00\);_(\$* \-??_);_(@_)"/>
    <numFmt numFmtId="184" formatCode="_(* #,##0.00_);_(* \(#,##0.00\);_(* \-??_);_(@_)"/>
    <numFmt numFmtId="185" formatCode="_(* #,##0.00_);_(* \(#,##0.00\);_(* &quot;-&quot;??_);_(@_)"/>
  </numFmts>
  <fonts count="97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theme="1"/>
      <name val="Verdana"/>
      <charset val="134"/>
    </font>
    <font>
      <sz val="9"/>
      <name val="Verdana"/>
      <charset val="134"/>
    </font>
    <font>
      <sz val="9"/>
      <color rgb="FF333399"/>
      <name val="Verdana"/>
      <charset val="134"/>
    </font>
    <font>
      <b/>
      <sz val="9"/>
      <color rgb="FF000000"/>
      <name val="Verdana"/>
      <charset val="134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Arial"/>
      <charset val="1"/>
    </font>
    <font>
      <sz val="10"/>
      <name val="Arial"/>
      <charset val="1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indexed="10"/>
      <name val="Verdana"/>
      <charset val="134"/>
    </font>
    <font>
      <sz val="11"/>
      <color rgb="FF000000"/>
      <name val="Calibri"/>
      <charset val="1"/>
    </font>
    <font>
      <sz val="11"/>
      <color rgb="FF333399"/>
      <name val="Calibri"/>
      <charset val="1"/>
    </font>
    <font>
      <sz val="11"/>
      <color indexed="8"/>
      <name val="Calibri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9"/>
      <name val="Calibri"/>
      <charset val="134"/>
    </font>
    <font>
      <sz val="11"/>
      <color rgb="FFFF9900"/>
      <name val="Calibri"/>
      <charset val="1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indexed="62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62"/>
      <name val="Calibri"/>
      <charset val="134"/>
    </font>
    <font>
      <b/>
      <sz val="11"/>
      <color theme="3"/>
      <name val="Calibri"/>
      <charset val="134"/>
      <scheme val="minor"/>
    </font>
    <font>
      <sz val="11"/>
      <color rgb="FF008000"/>
      <name val="Calibri"/>
      <charset val="1"/>
    </font>
    <font>
      <b/>
      <sz val="11"/>
      <color indexed="52"/>
      <name val="Calibri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rgb="FF003366"/>
      <name val="Cambria"/>
      <charset val="1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FFFFF"/>
      <name val="Calibri"/>
      <charset val="1"/>
    </font>
    <font>
      <b/>
      <sz val="18"/>
      <color theme="3"/>
      <name val="Calibri"/>
      <charset val="134"/>
      <scheme val="minor"/>
    </font>
    <font>
      <b/>
      <sz val="18"/>
      <color indexed="56"/>
      <name val="Cambria"/>
      <charset val="134"/>
    </font>
    <font>
      <sz val="11"/>
      <name val="Arial"/>
      <charset val="1"/>
    </font>
    <font>
      <sz val="11"/>
      <color rgb="FF993300"/>
      <name val="Calibri"/>
      <charset val="1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2"/>
      <name val="Courier New"/>
      <charset val="1"/>
    </font>
    <font>
      <sz val="11"/>
      <color rgb="FF9C0006"/>
      <name val="Calibri"/>
      <charset val="0"/>
      <scheme val="minor"/>
    </font>
    <font>
      <b/>
      <sz val="15"/>
      <color rgb="FF333399"/>
      <name val="Calibri"/>
      <charset val="1"/>
    </font>
    <font>
      <sz val="11"/>
      <color indexed="52"/>
      <name val="Calibri"/>
      <charset val="134"/>
    </font>
    <font>
      <b/>
      <sz val="11"/>
      <color indexed="62"/>
      <name val="Calibri"/>
      <charset val="134"/>
    </font>
    <font>
      <sz val="11"/>
      <color indexed="10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sz val="11"/>
      <color rgb="FFFF00FF"/>
      <name val="Calibri"/>
      <charset val="1"/>
    </font>
    <font>
      <b/>
      <sz val="11"/>
      <color rgb="FFFF9900"/>
      <name val="Calibri"/>
      <charset val="1"/>
    </font>
    <font>
      <b/>
      <sz val="11"/>
      <color indexed="63"/>
      <name val="Calibri"/>
      <charset val="134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  <font>
      <b/>
      <sz val="13"/>
      <color rgb="FF333399"/>
      <name val="Calibri"/>
      <charset val="1"/>
    </font>
    <font>
      <b/>
      <sz val="11"/>
      <color rgb="FF333399"/>
      <name val="Calibri"/>
      <charset val="1"/>
    </font>
    <font>
      <sz val="11"/>
      <color indexed="60"/>
      <name val="Calibri"/>
      <charset val="134"/>
    </font>
    <font>
      <sz val="11"/>
      <color rgb="FFFF0000"/>
      <name val="Calibri"/>
      <charset val="1"/>
    </font>
    <font>
      <b/>
      <sz val="15"/>
      <color indexed="56"/>
      <name val="Calibri"/>
      <charset val="134"/>
    </font>
    <font>
      <sz val="12"/>
      <name val="Courier"/>
      <charset val="134"/>
    </font>
    <font>
      <sz val="11"/>
      <color rgb="FF000000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10"/>
      <color indexed="10"/>
      <name val="Verdana"/>
      <charset val="134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rgb="FFC0C0C0"/>
        <bgColor rgb="FFCCCCCC"/>
      </patternFill>
    </fill>
    <fill>
      <patternFill patternType="solid">
        <fgColor rgb="FFFFCC99"/>
        <bgColor rgb="FFD9D9D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808000"/>
        <bgColor rgb="FF80808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</fills>
  <borders count="125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</borders>
  <cellStyleXfs count="206">
    <xf numFmtId="0" fontId="0" fillId="0" borderId="0"/>
    <xf numFmtId="0" fontId="38" fillId="13" borderId="0" applyNumberFormat="0" applyBorder="0" applyAlignment="0" applyProtection="0"/>
    <xf numFmtId="176" fontId="0" fillId="0" borderId="0" applyFont="0" applyFill="0" applyBorder="0" applyAlignment="0" applyProtection="0"/>
    <xf numFmtId="178" fontId="39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43" fillId="0" borderId="100" applyProtection="0"/>
    <xf numFmtId="9" fontId="38" fillId="0" borderId="0" applyFont="0" applyFill="0" applyBorder="0" applyAlignment="0" applyProtection="0"/>
    <xf numFmtId="0" fontId="45" fillId="0" borderId="102" applyNumberFormat="0" applyFill="0" applyAlignment="0" applyProtection="0">
      <alignment vertical="center"/>
    </xf>
    <xf numFmtId="0" fontId="47" fillId="22" borderId="104" applyNumberFormat="0" applyAlignment="0" applyProtection="0">
      <alignment vertical="center"/>
    </xf>
    <xf numFmtId="18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36" fillId="11" borderId="0" applyBorder="0" applyProtection="0"/>
    <xf numFmtId="0" fontId="22" fillId="0" borderId="0"/>
    <xf numFmtId="0" fontId="40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0" borderId="107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0" fillId="32" borderId="0" applyNumberFormat="0" applyBorder="0" applyAlignment="0" applyProtection="0">
      <alignment vertical="center"/>
    </xf>
    <xf numFmtId="0" fontId="38" fillId="25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9" fillId="34" borderId="0" applyBorder="0" applyProtection="0"/>
    <xf numFmtId="0" fontId="60" fillId="0" borderId="0" applyNumberFormat="0" applyFill="0" applyBorder="0" applyAlignment="0" applyProtection="0">
      <alignment vertical="center"/>
    </xf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67" fillId="0" borderId="109" applyNumberFormat="0" applyFill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65" fillId="0" borderId="109" applyNumberFormat="0" applyFill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0" fillId="0" borderId="110" applyNumberFormat="0" applyFill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68" fillId="42" borderId="101" applyNumberFormat="0" applyAlignment="0" applyProtection="0">
      <alignment vertical="center"/>
    </xf>
    <xf numFmtId="0" fontId="54" fillId="21" borderId="106" applyNumberFormat="0" applyAlignment="0" applyProtection="0">
      <alignment vertical="center"/>
    </xf>
    <xf numFmtId="0" fontId="59" fillId="37" borderId="0" applyBorder="0" applyProtection="0"/>
    <xf numFmtId="0" fontId="44" fillId="21" borderId="101" applyNumberFormat="0" applyAlignment="0" applyProtection="0">
      <alignment vertical="center"/>
    </xf>
    <xf numFmtId="0" fontId="64" fillId="0" borderId="108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/>
    <xf numFmtId="0" fontId="48" fillId="2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1" fillId="0" borderId="111" applyProtection="0"/>
    <xf numFmtId="0" fontId="40" fillId="50" borderId="0" applyNumberFormat="0" applyBorder="0" applyAlignment="0" applyProtection="0">
      <alignment vertical="center"/>
    </xf>
    <xf numFmtId="0" fontId="36" fillId="11" borderId="0" applyBorder="0" applyProtection="0"/>
    <xf numFmtId="0" fontId="55" fillId="5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40" borderId="0" applyBorder="0" applyProtection="0"/>
    <xf numFmtId="176" fontId="38" fillId="0" borderId="0" applyFont="0" applyFill="0" applyBorder="0" applyAlignment="0" applyProtection="0"/>
    <xf numFmtId="0" fontId="55" fillId="2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55" fillId="51" borderId="0" applyNumberFormat="0" applyBorder="0" applyAlignment="0" applyProtection="0">
      <alignment vertical="center"/>
    </xf>
    <xf numFmtId="0" fontId="25" fillId="0" borderId="0"/>
    <xf numFmtId="0" fontId="40" fillId="38" borderId="0" applyNumberFormat="0" applyBorder="0" applyAlignment="0" applyProtection="0">
      <alignment vertical="center"/>
    </xf>
    <xf numFmtId="0" fontId="36" fillId="10" borderId="0" applyBorder="0" applyProtection="0"/>
    <xf numFmtId="0" fontId="55" fillId="35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55" fillId="5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36" fillId="11" borderId="0" applyBorder="0" applyProtection="0"/>
    <xf numFmtId="0" fontId="73" fillId="0" borderId="113" applyNumberFormat="0" applyFill="0" applyAlignment="0" applyProtection="0"/>
    <xf numFmtId="0" fontId="36" fillId="57" borderId="0" applyBorder="0" applyProtection="0"/>
    <xf numFmtId="0" fontId="36" fillId="40" borderId="0" applyBorder="0" applyProtection="0"/>
    <xf numFmtId="0" fontId="36" fillId="58" borderId="0" applyBorder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6" fillId="59" borderId="0" applyBorder="0" applyProtection="0"/>
    <xf numFmtId="0" fontId="38" fillId="60" borderId="0" applyNumberFormat="0" applyBorder="0" applyAlignment="0" applyProtection="0"/>
    <xf numFmtId="0" fontId="36" fillId="36" borderId="0" applyBorder="0" applyProtection="0"/>
    <xf numFmtId="0" fontId="38" fillId="13" borderId="0" applyNumberFormat="0" applyBorder="0" applyAlignment="0" applyProtection="0"/>
    <xf numFmtId="0" fontId="36" fillId="10" borderId="0" applyBorder="0" applyProtection="0"/>
    <xf numFmtId="0" fontId="38" fillId="56" borderId="0" applyNumberFormat="0" applyBorder="0" applyAlignment="0" applyProtection="0"/>
    <xf numFmtId="0" fontId="36" fillId="61" borderId="0" applyBorder="0" applyProtection="0"/>
    <xf numFmtId="0" fontId="38" fillId="12" borderId="0" applyNumberFormat="0" applyBorder="0" applyAlignment="0" applyProtection="0"/>
    <xf numFmtId="0" fontId="42" fillId="20" borderId="0" applyNumberFormat="0" applyBorder="0" applyAlignment="0" applyProtection="0"/>
    <xf numFmtId="0" fontId="59" fillId="34" borderId="0" applyBorder="0" applyProtection="0"/>
    <xf numFmtId="0" fontId="75" fillId="0" borderId="0" applyBorder="0" applyProtection="0"/>
    <xf numFmtId="0" fontId="42" fillId="15" borderId="0" applyNumberFormat="0" applyBorder="0" applyAlignment="0" applyProtection="0"/>
    <xf numFmtId="0" fontId="59" fillId="59" borderId="0" applyBorder="0" applyProtection="0"/>
    <xf numFmtId="0" fontId="42" fillId="60" borderId="0" applyNumberFormat="0" applyBorder="0" applyAlignment="0" applyProtection="0"/>
    <xf numFmtId="0" fontId="76" fillId="62" borderId="0" applyNumberFormat="0" applyBorder="0" applyAlignment="0" applyProtection="0"/>
    <xf numFmtId="0" fontId="59" fillId="36" borderId="0" applyBorder="0" applyProtection="0"/>
    <xf numFmtId="0" fontId="42" fillId="13" borderId="0" applyNumberFormat="0" applyBorder="0" applyAlignment="0" applyProtection="0"/>
    <xf numFmtId="0" fontId="59" fillId="10" borderId="0" applyBorder="0" applyProtection="0"/>
    <xf numFmtId="0" fontId="42" fillId="20" borderId="0" applyNumberFormat="0" applyBorder="0" applyAlignment="0" applyProtection="0"/>
    <xf numFmtId="0" fontId="59" fillId="34" borderId="0" applyBorder="0" applyProtection="0"/>
    <xf numFmtId="0" fontId="42" fillId="12" borderId="0" applyNumberFormat="0" applyBorder="0" applyAlignment="0" applyProtection="0"/>
    <xf numFmtId="0" fontId="59" fillId="11" borderId="0" applyBorder="0" applyProtection="0"/>
    <xf numFmtId="0" fontId="42" fillId="20" borderId="0" applyNumberFormat="0" applyBorder="0" applyAlignment="0" applyProtection="0"/>
    <xf numFmtId="0" fontId="59" fillId="34" borderId="0" applyBorder="0" applyProtection="0"/>
    <xf numFmtId="0" fontId="42" fillId="19" borderId="0" applyNumberFormat="0" applyBorder="0" applyAlignment="0" applyProtection="0"/>
    <xf numFmtId="0" fontId="59" fillId="37" borderId="0" applyBorder="0" applyProtection="0"/>
    <xf numFmtId="0" fontId="42" fillId="19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59" fillId="63" borderId="0" applyBorder="0" applyProtection="0"/>
    <xf numFmtId="0" fontId="42" fillId="20" borderId="0" applyNumberFormat="0" applyBorder="0" applyAlignment="0" applyProtection="0"/>
    <xf numFmtId="0" fontId="59" fillId="66" borderId="0" applyBorder="0" applyProtection="0"/>
    <xf numFmtId="0" fontId="77" fillId="67" borderId="0" applyBorder="0" applyProtection="0"/>
    <xf numFmtId="0" fontId="52" fillId="26" borderId="105" applyNumberFormat="0" applyAlignment="0" applyProtection="0"/>
    <xf numFmtId="0" fontId="78" fillId="40" borderId="99" applyProtection="0"/>
    <xf numFmtId="182" fontId="36" fillId="0" borderId="0"/>
    <xf numFmtId="0" fontId="80" fillId="68" borderId="115" applyNumberFormat="0" applyAlignment="0" applyProtection="0"/>
    <xf numFmtId="0" fontId="81" fillId="69" borderId="116" applyProtection="0"/>
    <xf numFmtId="0" fontId="61" fillId="0" borderId="0" applyNumberFormat="0" applyFill="0" applyBorder="0" applyAlignment="0" applyProtection="0"/>
    <xf numFmtId="183" fontId="22" fillId="0" borderId="0" applyFill="0" applyBorder="0" applyAlignment="0" applyProtection="0"/>
    <xf numFmtId="0" fontId="82" fillId="40" borderId="117" applyProtection="0"/>
    <xf numFmtId="0" fontId="25" fillId="0" borderId="0"/>
    <xf numFmtId="0" fontId="83" fillId="0" borderId="0" applyNumberFormat="0" applyFill="0" applyBorder="0" applyAlignment="0" applyProtection="0"/>
    <xf numFmtId="0" fontId="84" fillId="0" borderId="0" applyBorder="0" applyProtection="0"/>
    <xf numFmtId="9" fontId="38" fillId="0" borderId="0"/>
    <xf numFmtId="0" fontId="85" fillId="70" borderId="0" applyNumberFormat="0" applyBorder="0" applyAlignment="0" applyProtection="0"/>
    <xf numFmtId="9" fontId="36" fillId="0" borderId="0"/>
    <xf numFmtId="0" fontId="51" fillId="24" borderId="0" applyBorder="0" applyProtection="0"/>
    <xf numFmtId="0" fontId="86" fillId="0" borderId="118" applyNumberFormat="0" applyFill="0" applyAlignment="0" applyProtection="0"/>
    <xf numFmtId="0" fontId="46" fillId="0" borderId="103" applyNumberFormat="0" applyFill="0" applyAlignment="0" applyProtection="0"/>
    <xf numFmtId="0" fontId="87" fillId="0" borderId="119" applyProtection="0"/>
    <xf numFmtId="0" fontId="88" fillId="0" borderId="120" applyProtection="0"/>
    <xf numFmtId="0" fontId="73" fillId="0" borderId="0" applyNumberFormat="0" applyFill="0" applyBorder="0" applyAlignment="0" applyProtection="0"/>
    <xf numFmtId="0" fontId="88" fillId="0" borderId="0" applyBorder="0" applyProtection="0"/>
    <xf numFmtId="182" fontId="36" fillId="0" borderId="0" applyBorder="0" applyProtection="0"/>
    <xf numFmtId="0" fontId="49" fillId="12" borderId="105" applyNumberFormat="0" applyAlignment="0" applyProtection="0"/>
    <xf numFmtId="0" fontId="37" fillId="11" borderId="99" applyProtection="0"/>
    <xf numFmtId="0" fontId="72" fillId="0" borderId="112" applyNumberFormat="0" applyFill="0" applyAlignment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0" fontId="74" fillId="0" borderId="0" applyNumberFormat="0" applyFill="0" applyBorder="0" applyAlignment="0" applyProtection="0"/>
    <xf numFmtId="181" fontId="38" fillId="0" borderId="0" applyFont="0" applyFill="0" applyBorder="0" applyAlignment="0" applyProtection="0"/>
    <xf numFmtId="0" fontId="90" fillId="0" borderId="0" applyBorder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1" fontId="38" fillId="0" borderId="0" applyFont="0" applyFill="0" applyBorder="0" applyAlignment="0" applyProtection="0"/>
    <xf numFmtId="177" fontId="36" fillId="0" borderId="0" applyBorder="0" applyProtection="0"/>
    <xf numFmtId="185" fontId="22" fillId="0" borderId="0" applyFill="0" applyBorder="0" applyAlignment="0" applyProtection="0"/>
    <xf numFmtId="0" fontId="89" fillId="60" borderId="0" applyNumberFormat="0" applyBorder="0" applyAlignment="0" applyProtection="0"/>
    <xf numFmtId="0" fontId="91" fillId="0" borderId="121" applyNumberFormat="0" applyFill="0" applyAlignment="0" applyProtection="0"/>
    <xf numFmtId="0" fontId="63" fillId="36" borderId="0" applyBorder="0" applyProtection="0"/>
    <xf numFmtId="0" fontId="22" fillId="0" borderId="0"/>
    <xf numFmtId="0" fontId="25" fillId="0" borderId="0"/>
    <xf numFmtId="0" fontId="6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6" fillId="0" borderId="0" applyBorder="0" applyProtection="0"/>
    <xf numFmtId="179" fontId="92" fillId="0" borderId="0"/>
    <xf numFmtId="179" fontId="69" fillId="0" borderId="0"/>
    <xf numFmtId="0" fontId="22" fillId="0" borderId="0"/>
    <xf numFmtId="0" fontId="22" fillId="0" borderId="0"/>
    <xf numFmtId="0" fontId="25" fillId="0" borderId="0"/>
    <xf numFmtId="0" fontId="36" fillId="0" borderId="0"/>
    <xf numFmtId="0" fontId="93" fillId="0" borderId="0"/>
    <xf numFmtId="0" fontId="22" fillId="17" borderId="122" applyNumberFormat="0" applyFont="0" applyAlignment="0" applyProtection="0"/>
    <xf numFmtId="0" fontId="36" fillId="57" borderId="123" applyProtection="0"/>
    <xf numFmtId="0" fontId="79" fillId="26" borderId="114" applyNumberFormat="0" applyAlignment="0" applyProtection="0"/>
    <xf numFmtId="9" fontId="22" fillId="0" borderId="0" applyFill="0" applyBorder="0" applyAlignment="0" applyProtection="0"/>
    <xf numFmtId="9" fontId="25" fillId="0" borderId="0" applyBorder="0" applyProtection="0"/>
    <xf numFmtId="9" fontId="3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9" fontId="36" fillId="0" borderId="0" applyBorder="0" applyProtection="0"/>
    <xf numFmtId="9" fontId="36" fillId="0" borderId="0" applyBorder="0" applyProtection="0"/>
    <xf numFmtId="182" fontId="36" fillId="0" borderId="0" applyBorder="0" applyProtection="0"/>
    <xf numFmtId="176" fontId="38" fillId="0" borderId="0" applyFont="0" applyFill="0" applyBorder="0" applyAlignment="0" applyProtection="0"/>
    <xf numFmtId="182" fontId="36" fillId="0" borderId="0" applyBorder="0" applyProtection="0"/>
    <xf numFmtId="185" fontId="22" fillId="0" borderId="0" applyFill="0" applyBorder="0" applyAlignment="0" applyProtection="0"/>
    <xf numFmtId="0" fontId="91" fillId="0" borderId="121" applyNumberFormat="0" applyFill="0" applyAlignment="0" applyProtection="0"/>
    <xf numFmtId="184" fontId="25" fillId="0" borderId="0" applyBorder="0" applyProtection="0"/>
    <xf numFmtId="184" fontId="25" fillId="0" borderId="0" applyBorder="0" applyProtection="0"/>
    <xf numFmtId="182" fontId="38" fillId="0" borderId="0"/>
    <xf numFmtId="185" fontId="22" fillId="0" borderId="0" applyFont="0" applyFill="0" applyBorder="0" applyAlignment="0" applyProtection="0"/>
    <xf numFmtId="184" fontId="36" fillId="0" borderId="0" applyBorder="0" applyProtection="0"/>
    <xf numFmtId="0" fontId="94" fillId="0" borderId="0" applyNumberFormat="0" applyFill="0" applyBorder="0" applyAlignment="0" applyProtection="0"/>
    <xf numFmtId="0" fontId="95" fillId="0" borderId="124" applyProtection="0"/>
    <xf numFmtId="0" fontId="95" fillId="0" borderId="124" applyProtection="0"/>
    <xf numFmtId="0" fontId="61" fillId="0" borderId="0" applyNumberFormat="0" applyFill="0" applyBorder="0" applyAlignment="0" applyProtection="0"/>
    <xf numFmtId="0" fontId="56" fillId="0" borderId="0" applyBorder="0" applyProtection="0"/>
    <xf numFmtId="184" fontId="22" fillId="0" borderId="0"/>
    <xf numFmtId="184" fontId="25" fillId="0" borderId="0"/>
  </cellStyleXfs>
  <cellXfs count="32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" fontId="6" fillId="2" borderId="8" xfId="173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10" fontId="7" fillId="3" borderId="9" xfId="185" applyNumberFormat="1" applyFont="1" applyFill="1" applyBorder="1" applyAlignment="1">
      <alignment horizontal="center" vertical="center"/>
    </xf>
    <xf numFmtId="10" fontId="8" fillId="4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" fontId="6" fillId="2" borderId="9" xfId="173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/>
    </xf>
    <xf numFmtId="10" fontId="7" fillId="3" borderId="10" xfId="185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6" fillId="5" borderId="8" xfId="173" applyNumberFormat="1" applyFont="1" applyFill="1" applyBorder="1" applyAlignment="1">
      <alignment horizontal="center" vertical="center" wrapText="1"/>
    </xf>
    <xf numFmtId="10" fontId="9" fillId="4" borderId="10" xfId="0" applyNumberFormat="1" applyFont="1" applyFill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6" fillId="5" borderId="9" xfId="173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10" fontId="8" fillId="4" borderId="10" xfId="7" applyNumberFormat="1" applyFont="1" applyFill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10" fontId="7" fillId="3" borderId="8" xfId="185" applyNumberFormat="1" applyFont="1" applyFill="1" applyBorder="1" applyAlignment="1">
      <alignment horizontal="center" vertical="center"/>
    </xf>
    <xf numFmtId="10" fontId="8" fillId="2" borderId="10" xfId="7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2" fontId="6" fillId="2" borderId="14" xfId="0" applyNumberFormat="1" applyFont="1" applyFill="1" applyBorder="1" applyAlignment="1" applyProtection="1">
      <alignment vertical="center" wrapText="1"/>
    </xf>
    <xf numFmtId="2" fontId="6" fillId="2" borderId="15" xfId="0" applyNumberFormat="1" applyFont="1" applyFill="1" applyBorder="1" applyAlignment="1" applyProtection="1">
      <alignment vertical="center" wrapText="1"/>
    </xf>
    <xf numFmtId="4" fontId="6" fillId="0" borderId="16" xfId="0" applyNumberFormat="1" applyFont="1" applyBorder="1" applyAlignment="1">
      <alignment horizontal="center" vertical="center"/>
    </xf>
    <xf numFmtId="10" fontId="6" fillId="0" borderId="16" xfId="7" applyNumberFormat="1" applyFont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vertical="center"/>
    </xf>
    <xf numFmtId="10" fontId="6" fillId="3" borderId="21" xfId="7" applyNumberFormat="1" applyFont="1" applyFill="1" applyBorder="1" applyAlignment="1">
      <alignment horizontal="center" vertical="center"/>
    </xf>
    <xf numFmtId="4" fontId="12" fillId="3" borderId="22" xfId="0" applyNumberFormat="1" applyFont="1" applyFill="1" applyBorder="1" applyAlignment="1">
      <alignment horizontal="center"/>
    </xf>
    <xf numFmtId="0" fontId="9" fillId="0" borderId="22" xfId="0" applyFont="1" applyBorder="1"/>
    <xf numFmtId="4" fontId="5" fillId="0" borderId="3" xfId="0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/>
    <xf numFmtId="10" fontId="6" fillId="3" borderId="25" xfId="7" applyNumberFormat="1" applyFont="1" applyFill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10" fontId="6" fillId="3" borderId="23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10" fontId="6" fillId="3" borderId="24" xfId="0" applyNumberFormat="1" applyFont="1" applyFill="1" applyBorder="1" applyAlignment="1">
      <alignment horizontal="center"/>
    </xf>
    <xf numFmtId="4" fontId="7" fillId="3" borderId="25" xfId="0" applyNumberFormat="1" applyFont="1" applyFill="1" applyBorder="1" applyAlignment="1">
      <alignment horizontal="center"/>
    </xf>
    <xf numFmtId="0" fontId="9" fillId="0" borderId="29" xfId="0" applyFont="1" applyBorder="1"/>
    <xf numFmtId="10" fontId="10" fillId="0" borderId="25" xfId="7" applyNumberFormat="1" applyFont="1" applyFill="1" applyBorder="1" applyAlignment="1">
      <alignment horizontal="center" vertical="center" wrapText="1"/>
    </xf>
    <xf numFmtId="0" fontId="9" fillId="0" borderId="30" xfId="0" applyFont="1" applyBorder="1"/>
    <xf numFmtId="4" fontId="10" fillId="0" borderId="31" xfId="7" applyNumberFormat="1" applyFont="1" applyFill="1" applyBorder="1" applyAlignment="1">
      <alignment horizontal="center" vertical="center" wrapText="1"/>
    </xf>
    <xf numFmtId="4" fontId="6" fillId="0" borderId="31" xfId="7" applyNumberFormat="1" applyFont="1" applyFill="1" applyBorder="1" applyAlignment="1">
      <alignment horizontal="center" vertical="center" wrapText="1"/>
    </xf>
    <xf numFmtId="10" fontId="6" fillId="3" borderId="32" xfId="0" applyNumberFormat="1" applyFont="1" applyFill="1" applyBorder="1" applyAlignment="1">
      <alignment horizontal="center" vertical="center"/>
    </xf>
    <xf numFmtId="10" fontId="6" fillId="3" borderId="33" xfId="0" applyNumberFormat="1" applyFont="1" applyFill="1" applyBorder="1" applyAlignment="1">
      <alignment horizontal="center" vertical="center"/>
    </xf>
    <xf numFmtId="10" fontId="6" fillId="3" borderId="34" xfId="0" applyNumberFormat="1" applyFont="1" applyFill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/>
    </xf>
    <xf numFmtId="10" fontId="12" fillId="3" borderId="35" xfId="0" applyNumberFormat="1" applyFont="1" applyFill="1" applyBorder="1" applyAlignment="1">
      <alignment horizontal="center"/>
    </xf>
    <xf numFmtId="0" fontId="9" fillId="0" borderId="36" xfId="0" applyFont="1" applyBorder="1"/>
    <xf numFmtId="0" fontId="13" fillId="0" borderId="37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4" fillId="0" borderId="4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41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4" fillId="0" borderId="43" xfId="0" applyFont="1" applyBorder="1" applyAlignment="1" applyProtection="1">
      <alignment horizontal="center" vertical="top" wrapText="1"/>
      <protection locked="0"/>
    </xf>
    <xf numFmtId="0" fontId="14" fillId="0" borderId="44" xfId="0" applyFont="1" applyBorder="1" applyAlignment="1" applyProtection="1">
      <alignment horizontal="center" vertical="top" wrapText="1"/>
      <protection locked="0"/>
    </xf>
    <xf numFmtId="0" fontId="14" fillId="0" borderId="45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Alignment="1"/>
    <xf numFmtId="2" fontId="10" fillId="0" borderId="0" xfId="0" applyNumberFormat="1" applyFont="1" applyAlignment="1">
      <alignment horizontal="center"/>
    </xf>
    <xf numFmtId="181" fontId="10" fillId="0" borderId="0" xfId="133" applyFont="1"/>
    <xf numFmtId="0" fontId="18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9" fillId="0" borderId="0" xfId="0" applyFont="1"/>
    <xf numFmtId="0" fontId="19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20" fillId="0" borderId="0" xfId="0" applyFont="1" applyBorder="1" applyAlignment="1"/>
    <xf numFmtId="181" fontId="6" fillId="0" borderId="0" xfId="133" applyFont="1"/>
    <xf numFmtId="0" fontId="6" fillId="0" borderId="0" xfId="0" applyFont="1"/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9" fillId="0" borderId="47" xfId="0" applyFont="1" applyBorder="1"/>
    <xf numFmtId="0" fontId="9" fillId="0" borderId="0" xfId="0" applyFont="1" applyBorder="1"/>
    <xf numFmtId="10" fontId="0" fillId="0" borderId="0" xfId="7" applyNumberFormat="1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0" fillId="0" borderId="0" xfId="0" applyFont="1"/>
    <xf numFmtId="0" fontId="18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center"/>
    </xf>
    <xf numFmtId="176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81" fontId="22" fillId="0" borderId="0" xfId="133" applyFont="1"/>
    <xf numFmtId="181" fontId="23" fillId="0" borderId="0" xfId="133" applyFont="1"/>
    <xf numFmtId="0" fontId="23" fillId="0" borderId="0" xfId="0" applyFont="1"/>
    <xf numFmtId="0" fontId="22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76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/>
    </xf>
    <xf numFmtId="49" fontId="10" fillId="0" borderId="48" xfId="0" applyNumberFormat="1" applyFont="1" applyBorder="1" applyAlignment="1">
      <alignment horizontal="center"/>
    </xf>
    <xf numFmtId="0" fontId="10" fillId="0" borderId="49" xfId="0" applyFont="1" applyBorder="1" applyAlignment="1">
      <alignment horizontal="left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 wrapText="1"/>
    </xf>
    <xf numFmtId="176" fontId="6" fillId="6" borderId="8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2" fontId="6" fillId="6" borderId="52" xfId="0" applyNumberFormat="1" applyFont="1" applyFill="1" applyBorder="1" applyAlignment="1">
      <alignment horizontal="center" vertical="center"/>
    </xf>
    <xf numFmtId="2" fontId="6" fillId="6" borderId="52" xfId="0" applyNumberFormat="1" applyFont="1" applyFill="1" applyBorder="1" applyAlignment="1">
      <alignment horizontal="center" vertical="center" wrapText="1"/>
    </xf>
    <xf numFmtId="176" fontId="6" fillId="6" borderId="52" xfId="0" applyNumberFormat="1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 wrapText="1"/>
    </xf>
    <xf numFmtId="2" fontId="6" fillId="6" borderId="54" xfId="0" applyNumberFormat="1" applyFont="1" applyFill="1" applyBorder="1" applyAlignment="1">
      <alignment horizontal="center" vertical="center"/>
    </xf>
    <xf numFmtId="2" fontId="6" fillId="6" borderId="54" xfId="0" applyNumberFormat="1" applyFont="1" applyFill="1" applyBorder="1" applyAlignment="1">
      <alignment horizontal="center" vertical="center" wrapText="1"/>
    </xf>
    <xf numFmtId="176" fontId="6" fillId="6" borderId="54" xfId="0" applyNumberFormat="1" applyFont="1" applyFill="1" applyBorder="1" applyAlignment="1">
      <alignment horizontal="center" vertical="center" wrapText="1"/>
    </xf>
    <xf numFmtId="0" fontId="24" fillId="7" borderId="55" xfId="178" applyFont="1" applyFill="1" applyBorder="1" applyAlignment="1">
      <alignment horizontal="center" vertical="center"/>
    </xf>
    <xf numFmtId="49" fontId="24" fillId="7" borderId="56" xfId="178" applyNumberFormat="1" applyFont="1" applyFill="1" applyBorder="1" applyAlignment="1">
      <alignment horizontal="center" vertical="center"/>
    </xf>
    <xf numFmtId="0" fontId="24" fillId="7" borderId="56" xfId="178" applyFont="1" applyFill="1" applyBorder="1" applyAlignment="1" applyProtection="1">
      <alignment horizontal="center" vertical="center" wrapText="1"/>
    </xf>
    <xf numFmtId="2" fontId="6" fillId="8" borderId="56" xfId="0" applyNumberFormat="1" applyFont="1" applyFill="1" applyBorder="1" applyAlignment="1" applyProtection="1">
      <alignment horizontal="left" vertical="center" wrapText="1"/>
    </xf>
    <xf numFmtId="2" fontId="6" fillId="8" borderId="56" xfId="0" applyNumberFormat="1" applyFont="1" applyFill="1" applyBorder="1" applyAlignment="1">
      <alignment horizontal="center" vertical="center"/>
    </xf>
    <xf numFmtId="176" fontId="6" fillId="8" borderId="56" xfId="0" applyNumberFormat="1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25" fillId="9" borderId="36" xfId="178" applyFont="1" applyFill="1" applyBorder="1" applyAlignment="1">
      <alignment horizontal="center" vertical="center"/>
    </xf>
    <xf numFmtId="49" fontId="25" fillId="9" borderId="9" xfId="178" applyNumberFormat="1" applyFont="1" applyFill="1" applyBorder="1" applyAlignment="1">
      <alignment horizontal="center" vertical="center"/>
    </xf>
    <xf numFmtId="0" fontId="25" fillId="9" borderId="9" xfId="178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left" vertical="center" wrapText="1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right" vertical="center" wrapText="1"/>
    </xf>
    <xf numFmtId="10" fontId="10" fillId="2" borderId="9" xfId="7" applyNumberFormat="1" applyFont="1" applyFill="1" applyBorder="1" applyAlignment="1">
      <alignment horizontal="center" vertical="center" wrapText="1"/>
    </xf>
    <xf numFmtId="0" fontId="24" fillId="7" borderId="36" xfId="178" applyFont="1" applyFill="1" applyBorder="1" applyAlignment="1">
      <alignment horizontal="center" vertical="center"/>
    </xf>
    <xf numFmtId="49" fontId="24" fillId="7" borderId="9" xfId="178" applyNumberFormat="1" applyFont="1" applyFill="1" applyBorder="1" applyAlignment="1">
      <alignment horizontal="center" vertical="center"/>
    </xf>
    <xf numFmtId="0" fontId="24" fillId="7" borderId="9" xfId="178" applyFont="1" applyFill="1" applyBorder="1" applyAlignment="1" applyProtection="1">
      <alignment horizontal="center" vertical="center" wrapText="1"/>
    </xf>
    <xf numFmtId="2" fontId="6" fillId="8" borderId="9" xfId="0" applyNumberFormat="1" applyFont="1" applyFill="1" applyBorder="1" applyAlignment="1" applyProtection="1">
      <alignment horizontal="left" vertical="center" wrapText="1"/>
    </xf>
    <xf numFmtId="2" fontId="6" fillId="8" borderId="9" xfId="0" applyNumberFormat="1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right" vertical="center"/>
    </xf>
    <xf numFmtId="176" fontId="6" fillId="8" borderId="9" xfId="0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0" fillId="5" borderId="57" xfId="174" applyNumberFormat="1" applyFont="1" applyFill="1" applyBorder="1" applyAlignment="1">
      <alignment horizontal="center" vertical="center"/>
    </xf>
    <xf numFmtId="49" fontId="10" fillId="5" borderId="10" xfId="174" applyNumberFormat="1" applyFont="1" applyFill="1" applyBorder="1" applyAlignment="1">
      <alignment horizontal="center" vertical="center" wrapText="1"/>
    </xf>
    <xf numFmtId="0" fontId="10" fillId="5" borderId="10" xfId="174" applyNumberFormat="1" applyFont="1" applyFill="1" applyBorder="1" applyAlignment="1">
      <alignment horizontal="center" vertical="center"/>
    </xf>
    <xf numFmtId="4" fontId="10" fillId="2" borderId="10" xfId="173" applyNumberFormat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4" fontId="10" fillId="5" borderId="10" xfId="178" applyNumberFormat="1" applyFont="1" applyFill="1" applyBorder="1" applyAlignment="1">
      <alignment horizontal="center" vertical="center" wrapText="1"/>
    </xf>
    <xf numFmtId="182" fontId="10" fillId="5" borderId="10" xfId="178" applyNumberFormat="1" applyFont="1" applyFill="1" applyBorder="1" applyAlignment="1">
      <alignment horizontal="right" vertical="center"/>
    </xf>
    <xf numFmtId="10" fontId="10" fillId="2" borderId="10" xfId="7" applyNumberFormat="1" applyFont="1" applyFill="1" applyBorder="1" applyAlignment="1">
      <alignment horizontal="right" vertical="center"/>
    </xf>
    <xf numFmtId="0" fontId="6" fillId="8" borderId="58" xfId="0" applyFont="1" applyFill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0" fontId="14" fillId="0" borderId="51" xfId="0" applyFont="1" applyBorder="1" applyAlignment="1" applyProtection="1">
      <alignment horizontal="center" vertical="top" wrapText="1"/>
      <protection locked="0"/>
    </xf>
    <xf numFmtId="0" fontId="15" fillId="0" borderId="61" xfId="0" applyFont="1" applyBorder="1" applyAlignment="1" applyProtection="1">
      <alignment horizontal="center" vertical="top" wrapText="1"/>
      <protection locked="0"/>
    </xf>
    <xf numFmtId="0" fontId="15" fillId="0" borderId="62" xfId="0" applyFont="1" applyBorder="1" applyAlignment="1" applyProtection="1">
      <alignment horizontal="center" vertical="top" wrapText="1"/>
      <protection locked="0"/>
    </xf>
    <xf numFmtId="0" fontId="15" fillId="0" borderId="63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26" fillId="0" borderId="66" xfId="0" applyFont="1" applyBorder="1" applyAlignment="1" applyProtection="1">
      <alignment horizontal="center" vertical="center" textRotation="255"/>
      <protection locked="0"/>
    </xf>
    <xf numFmtId="4" fontId="27" fillId="0" borderId="66" xfId="0" applyNumberFormat="1" applyFont="1" applyBorder="1" applyAlignment="1" applyProtection="1">
      <alignment horizontal="left" vertical="center" wrapText="1"/>
      <protection locked="0"/>
    </xf>
    <xf numFmtId="4" fontId="27" fillId="0" borderId="0" xfId="0" applyNumberFormat="1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 textRotation="255"/>
      <protection locked="0"/>
    </xf>
    <xf numFmtId="4" fontId="27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4" fontId="27" fillId="0" borderId="0" xfId="0" applyNumberFormat="1" applyFont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0" fontId="6" fillId="6" borderId="67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 applyProtection="1">
      <alignment horizontal="center" vertical="center" wrapText="1"/>
      <protection locked="0"/>
    </xf>
    <xf numFmtId="0" fontId="6" fillId="6" borderId="51" xfId="0" applyFont="1" applyFill="1" applyBorder="1" applyAlignment="1" applyProtection="1">
      <alignment horizontal="center" vertical="center" wrapText="1"/>
      <protection locked="0"/>
    </xf>
    <xf numFmtId="0" fontId="6" fillId="6" borderId="6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 applyProtection="1">
      <alignment horizontal="center" vertical="center" wrapText="1"/>
      <protection locked="0"/>
    </xf>
    <xf numFmtId="181" fontId="6" fillId="6" borderId="8" xfId="133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72" xfId="0" applyFont="1" applyFill="1" applyBorder="1" applyAlignment="1" applyProtection="1">
      <alignment horizontal="center" vertical="center" wrapText="1"/>
      <protection locked="0"/>
    </xf>
    <xf numFmtId="181" fontId="6" fillId="6" borderId="52" xfId="133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>
      <alignment horizontal="center" vertical="center" wrapText="1"/>
    </xf>
    <xf numFmtId="181" fontId="6" fillId="6" borderId="73" xfId="133" applyFont="1" applyFill="1" applyBorder="1" applyAlignment="1">
      <alignment horizontal="center" vertical="center" wrapText="1"/>
    </xf>
    <xf numFmtId="0" fontId="6" fillId="6" borderId="74" xfId="0" applyFont="1" applyFill="1" applyBorder="1" applyAlignment="1" applyProtection="1">
      <alignment horizontal="center" vertical="center" wrapText="1"/>
      <protection locked="0"/>
    </xf>
    <xf numFmtId="181" fontId="6" fillId="6" borderId="54" xfId="133" applyFont="1" applyFill="1" applyBorder="1" applyAlignment="1" applyProtection="1">
      <alignment horizontal="center" vertical="center" wrapText="1"/>
      <protection locked="0"/>
    </xf>
    <xf numFmtId="181" fontId="6" fillId="6" borderId="75" xfId="133" applyFont="1" applyFill="1" applyBorder="1" applyAlignment="1" applyProtection="1">
      <alignment horizontal="center" vertical="center" wrapText="1"/>
      <protection locked="0"/>
    </xf>
    <xf numFmtId="4" fontId="6" fillId="8" borderId="76" xfId="0" applyNumberFormat="1" applyFont="1" applyFill="1" applyBorder="1" applyAlignment="1">
      <alignment horizontal="center" vertical="center" wrapText="1"/>
    </xf>
    <xf numFmtId="0" fontId="6" fillId="8" borderId="77" xfId="0" applyFont="1" applyFill="1" applyBorder="1" applyAlignment="1" applyProtection="1">
      <alignment horizontal="center" vertical="center" wrapText="1"/>
      <protection locked="0"/>
    </xf>
    <xf numFmtId="4" fontId="10" fillId="8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56" xfId="133" applyNumberFormat="1" applyFont="1" applyFill="1" applyBorder="1" applyAlignment="1" applyProtection="1">
      <alignment horizontal="right" vertical="center" wrapText="1"/>
      <protection locked="0"/>
    </xf>
    <xf numFmtId="0" fontId="22" fillId="8" borderId="56" xfId="0" applyFont="1" applyFill="1" applyBorder="1" applyProtection="1">
      <protection locked="0"/>
    </xf>
    <xf numFmtId="4" fontId="6" fillId="8" borderId="7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9" xfId="0" applyNumberFormat="1" applyFont="1" applyFill="1" applyBorder="1" applyAlignment="1">
      <alignment horizontal="right" vertical="center" wrapText="1"/>
    </xf>
    <xf numFmtId="4" fontId="10" fillId="2" borderId="64" xfId="0" applyNumberFormat="1" applyFont="1" applyFill="1" applyBorder="1" applyAlignment="1">
      <alignment horizontal="right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 applyProtection="1">
      <alignment horizontal="center" vertical="center" wrapText="1"/>
      <protection locked="0"/>
    </xf>
    <xf numFmtId="4" fontId="10" fillId="2" borderId="8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9" xfId="133" applyNumberFormat="1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 applyProtection="1">
      <protection locked="0"/>
    </xf>
    <xf numFmtId="0" fontId="6" fillId="2" borderId="83" xfId="0" applyFont="1" applyFill="1" applyBorder="1" applyAlignment="1" applyProtection="1">
      <alignment horizontal="right" vertical="center" wrapText="1"/>
      <protection locked="0"/>
    </xf>
    <xf numFmtId="0" fontId="6" fillId="8" borderId="64" xfId="0" applyFont="1" applyFill="1" applyBorder="1" applyAlignment="1">
      <alignment horizontal="right" vertical="center" wrapText="1"/>
    </xf>
    <xf numFmtId="4" fontId="6" fillId="8" borderId="80" xfId="0" applyNumberFormat="1" applyFont="1" applyFill="1" applyBorder="1" applyAlignment="1">
      <alignment horizontal="center" vertical="center" wrapText="1"/>
    </xf>
    <xf numFmtId="0" fontId="6" fillId="8" borderId="81" xfId="0" applyFont="1" applyFill="1" applyBorder="1" applyAlignment="1" applyProtection="1">
      <alignment horizontal="center" vertical="center" wrapText="1"/>
      <protection locked="0"/>
    </xf>
    <xf numFmtId="4" fontId="10" fillId="8" borderId="82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9" xfId="133" applyNumberFormat="1" applyFont="1" applyFill="1" applyBorder="1" applyAlignment="1" applyProtection="1">
      <alignment horizontal="right" vertical="center" wrapText="1"/>
      <protection locked="0"/>
    </xf>
    <xf numFmtId="0" fontId="22" fillId="8" borderId="9" xfId="0" applyFont="1" applyFill="1" applyBorder="1" applyProtection="1">
      <protection locked="0"/>
    </xf>
    <xf numFmtId="4" fontId="6" fillId="8" borderId="83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4" xfId="0" applyFont="1" applyFill="1" applyBorder="1" applyAlignment="1">
      <alignment horizontal="center" vertical="center" wrapText="1"/>
    </xf>
    <xf numFmtId="4" fontId="10" fillId="2" borderId="10" xfId="133" applyNumberFormat="1" applyFont="1" applyFill="1" applyBorder="1" applyAlignment="1">
      <alignment vertical="center"/>
    </xf>
    <xf numFmtId="10" fontId="10" fillId="2" borderId="61" xfId="7" applyNumberFormat="1" applyFont="1" applyFill="1" applyBorder="1" applyAlignment="1">
      <alignment vertical="center"/>
    </xf>
    <xf numFmtId="4" fontId="10" fillId="2" borderId="70" xfId="133" applyNumberFormat="1" applyFont="1" applyFill="1" applyBorder="1" applyAlignment="1">
      <alignment vertical="center"/>
    </xf>
    <xf numFmtId="4" fontId="10" fillId="2" borderId="84" xfId="133" applyNumberFormat="1" applyFont="1" applyFill="1" applyBorder="1" applyAlignment="1" applyProtection="1">
      <alignment vertical="center"/>
      <protection locked="0"/>
    </xf>
    <xf numFmtId="4" fontId="10" fillId="2" borderId="63" xfId="133" applyNumberFormat="1" applyFont="1" applyFill="1" applyBorder="1" applyAlignment="1" applyProtection="1">
      <alignment vertical="center"/>
      <protection locked="0"/>
    </xf>
    <xf numFmtId="4" fontId="10" fillId="2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10" xfId="0" applyFont="1" applyBorder="1" applyProtection="1">
      <protection locked="0"/>
    </xf>
    <xf numFmtId="4" fontId="10" fillId="2" borderId="13" xfId="133" applyNumberFormat="1" applyFont="1" applyFill="1" applyBorder="1" applyAlignment="1" applyProtection="1">
      <alignment horizontal="right" vertical="center"/>
      <protection locked="0"/>
    </xf>
    <xf numFmtId="10" fontId="6" fillId="8" borderId="59" xfId="7" applyNumberFormat="1" applyFont="1" applyFill="1" applyBorder="1" applyAlignment="1" applyProtection="1">
      <alignment vertical="center" wrapText="1"/>
      <protection locked="0"/>
    </xf>
    <xf numFmtId="176" fontId="6" fillId="8" borderId="85" xfId="2" applyFont="1" applyFill="1" applyBorder="1" applyAlignment="1" applyProtection="1">
      <alignment vertical="center" wrapText="1"/>
      <protection locked="0"/>
    </xf>
    <xf numFmtId="2" fontId="6" fillId="8" borderId="86" xfId="2" applyNumberFormat="1" applyFont="1" applyFill="1" applyBorder="1" applyAlignment="1" applyProtection="1">
      <alignment vertical="center" wrapText="1"/>
      <protection locked="0"/>
    </xf>
    <xf numFmtId="10" fontId="6" fillId="8" borderId="59" xfId="7" applyNumberFormat="1" applyFont="1" applyFill="1" applyBorder="1" applyAlignment="1" applyProtection="1">
      <alignment horizontal="center" vertical="center" wrapText="1"/>
      <protection locked="0"/>
    </xf>
    <xf numFmtId="4" fontId="6" fillId="8" borderId="87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88" xfId="0" applyFont="1" applyBorder="1" applyAlignment="1" applyProtection="1">
      <alignment horizontal="center" vertical="top" wrapText="1"/>
      <protection locked="0"/>
    </xf>
    <xf numFmtId="0" fontId="14" fillId="0" borderId="82" xfId="0" applyFont="1" applyBorder="1" applyAlignment="1" applyProtection="1">
      <alignment horizontal="center" vertical="top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9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" fontId="6" fillId="8" borderId="89" xfId="133" applyNumberFormat="1" applyFont="1" applyFill="1" applyBorder="1" applyAlignment="1">
      <alignment horizontal="center" vertical="center"/>
    </xf>
    <xf numFmtId="4" fontId="6" fillId="8" borderId="90" xfId="133" applyNumberFormat="1" applyFont="1" applyFill="1" applyBorder="1" applyAlignment="1">
      <alignment horizontal="center" vertical="center"/>
    </xf>
    <xf numFmtId="0" fontId="6" fillId="8" borderId="91" xfId="0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center" vertical="center"/>
    </xf>
    <xf numFmtId="0" fontId="6" fillId="8" borderId="89" xfId="0" applyFont="1" applyFill="1" applyBorder="1" applyAlignment="1">
      <alignment horizontal="center" vertical="center"/>
    </xf>
    <xf numFmtId="0" fontId="6" fillId="8" borderId="93" xfId="0" applyFont="1" applyFill="1" applyBorder="1" applyAlignment="1">
      <alignment horizontal="center" vertical="center" wrapText="1"/>
    </xf>
    <xf numFmtId="181" fontId="6" fillId="8" borderId="10" xfId="133" applyFont="1" applyFill="1" applyBorder="1" applyAlignment="1">
      <alignment horizontal="center" vertical="center" wrapText="1"/>
    </xf>
    <xf numFmtId="181" fontId="6" fillId="8" borderId="70" xfId="133" applyFont="1" applyFill="1" applyBorder="1" applyAlignment="1">
      <alignment horizontal="center" vertical="center" wrapText="1"/>
    </xf>
    <xf numFmtId="181" fontId="6" fillId="8" borderId="63" xfId="133" applyFont="1" applyFill="1" applyBorder="1" applyAlignment="1">
      <alignment horizontal="center" vertical="center" wrapText="1"/>
    </xf>
    <xf numFmtId="181" fontId="6" fillId="8" borderId="13" xfId="133" applyFont="1" applyFill="1" applyBorder="1" applyAlignment="1">
      <alignment horizontal="center" vertical="center" wrapText="1"/>
    </xf>
    <xf numFmtId="0" fontId="6" fillId="8" borderId="94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181" fontId="6" fillId="8" borderId="16" xfId="133" applyFont="1" applyFill="1" applyBorder="1" applyAlignment="1">
      <alignment horizontal="center" vertical="center" wrapText="1"/>
    </xf>
    <xf numFmtId="181" fontId="6" fillId="8" borderId="73" xfId="133" applyFont="1" applyFill="1" applyBorder="1" applyAlignment="1">
      <alignment horizontal="center" vertical="center" wrapText="1"/>
    </xf>
    <xf numFmtId="181" fontId="6" fillId="8" borderId="15" xfId="133" applyFont="1" applyFill="1" applyBorder="1" applyAlignment="1">
      <alignment horizontal="center" vertical="center" wrapText="1"/>
    </xf>
    <xf numFmtId="181" fontId="6" fillId="8" borderId="75" xfId="133" applyFont="1" applyFill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10" fontId="31" fillId="0" borderId="10" xfId="0" applyNumberFormat="1" applyFont="1" applyBorder="1"/>
    <xf numFmtId="0" fontId="31" fillId="0" borderId="70" xfId="0" applyFont="1" applyBorder="1"/>
    <xf numFmtId="10" fontId="31" fillId="0" borderId="63" xfId="0" applyNumberFormat="1" applyFont="1" applyBorder="1"/>
    <xf numFmtId="0" fontId="31" fillId="0" borderId="79" xfId="0" applyFont="1" applyBorder="1"/>
    <xf numFmtId="0" fontId="30" fillId="6" borderId="57" xfId="0" applyFont="1" applyFill="1" applyBorder="1" applyAlignment="1">
      <alignment horizontal="center" vertical="center" wrapText="1"/>
    </xf>
    <xf numFmtId="2" fontId="30" fillId="6" borderId="10" xfId="0" applyNumberFormat="1" applyFont="1" applyFill="1" applyBorder="1" applyAlignment="1">
      <alignment horizontal="left" vertical="center" wrapText="1"/>
    </xf>
    <xf numFmtId="10" fontId="31" fillId="6" borderId="10" xfId="185" applyNumberFormat="1" applyFont="1" applyFill="1" applyBorder="1" applyAlignment="1">
      <alignment horizontal="center" vertical="center"/>
    </xf>
    <xf numFmtId="4" fontId="30" fillId="6" borderId="70" xfId="0" applyNumberFormat="1" applyFont="1" applyFill="1" applyBorder="1" applyAlignment="1">
      <alignment vertical="center"/>
    </xf>
    <xf numFmtId="10" fontId="31" fillId="6" borderId="82" xfId="185" applyNumberFormat="1" applyFont="1" applyFill="1" applyBorder="1" applyAlignment="1">
      <alignment horizontal="center" vertical="center"/>
    </xf>
    <xf numFmtId="4" fontId="30" fillId="6" borderId="13" xfId="0" applyNumberFormat="1" applyFont="1" applyFill="1" applyBorder="1" applyAlignment="1">
      <alignment vertical="center"/>
    </xf>
    <xf numFmtId="10" fontId="31" fillId="2" borderId="10" xfId="0" applyNumberFormat="1" applyFont="1" applyFill="1" applyBorder="1"/>
    <xf numFmtId="0" fontId="30" fillId="0" borderId="70" xfId="0" applyFont="1" applyBorder="1" applyAlignment="1">
      <alignment vertical="center"/>
    </xf>
    <xf numFmtId="10" fontId="31" fillId="2" borderId="63" xfId="0" applyNumberFormat="1" applyFont="1" applyFill="1" applyBorder="1" applyAlignment="1">
      <alignment vertical="center"/>
    </xf>
    <xf numFmtId="0" fontId="30" fillId="0" borderId="13" xfId="0" applyFont="1" applyBorder="1" applyAlignment="1">
      <alignment vertical="center"/>
    </xf>
    <xf numFmtId="4" fontId="30" fillId="6" borderId="10" xfId="173" applyNumberFormat="1" applyFont="1" applyFill="1" applyBorder="1" applyAlignment="1">
      <alignment vertical="center" wrapText="1"/>
    </xf>
    <xf numFmtId="10" fontId="31" fillId="0" borderId="63" xfId="0" applyNumberFormat="1" applyFont="1" applyBorder="1" applyAlignment="1">
      <alignment vertical="center"/>
    </xf>
    <xf numFmtId="0" fontId="30" fillId="2" borderId="10" xfId="0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 applyProtection="1">
      <alignment horizontal="left" vertical="center" wrapText="1"/>
    </xf>
    <xf numFmtId="4" fontId="30" fillId="2" borderId="10" xfId="173" applyNumberFormat="1" applyFont="1" applyFill="1" applyBorder="1" applyAlignment="1">
      <alignment vertical="center" wrapText="1"/>
    </xf>
    <xf numFmtId="10" fontId="31" fillId="2" borderId="10" xfId="185" applyNumberFormat="1" applyFont="1" applyFill="1" applyBorder="1" applyAlignment="1">
      <alignment horizontal="center" vertical="center"/>
    </xf>
    <xf numFmtId="4" fontId="30" fillId="2" borderId="70" xfId="0" applyNumberFormat="1" applyFont="1" applyFill="1" applyBorder="1" applyAlignment="1">
      <alignment vertical="center"/>
    </xf>
    <xf numFmtId="10" fontId="31" fillId="2" borderId="63" xfId="185" applyNumberFormat="1" applyFont="1" applyFill="1" applyBorder="1" applyAlignment="1">
      <alignment horizontal="center" vertical="center"/>
    </xf>
    <xf numFmtId="4" fontId="30" fillId="2" borderId="13" xfId="0" applyNumberFormat="1" applyFont="1" applyFill="1" applyBorder="1" applyAlignment="1">
      <alignment vertical="center"/>
    </xf>
    <xf numFmtId="10" fontId="31" fillId="6" borderId="9" xfId="185" applyNumberFormat="1" applyFont="1" applyFill="1" applyBorder="1" applyAlignment="1">
      <alignment horizontal="center" vertical="center"/>
    </xf>
    <xf numFmtId="0" fontId="30" fillId="8" borderId="95" xfId="0" applyFont="1" applyFill="1" applyBorder="1" applyAlignment="1">
      <alignment horizontal="center" vertical="center" wrapText="1"/>
    </xf>
    <xf numFmtId="0" fontId="30" fillId="8" borderId="48" xfId="0" applyFont="1" applyFill="1" applyBorder="1" applyAlignment="1">
      <alignment horizontal="center" vertical="center" wrapText="1"/>
    </xf>
    <xf numFmtId="10" fontId="31" fillId="8" borderId="96" xfId="0" applyNumberFormat="1" applyFont="1" applyFill="1" applyBorder="1" applyAlignment="1">
      <alignment horizontal="center" vertical="center"/>
    </xf>
    <xf numFmtId="4" fontId="30" fillId="8" borderId="97" xfId="133" applyNumberFormat="1" applyFont="1" applyFill="1" applyBorder="1" applyAlignment="1">
      <alignment vertical="center"/>
    </xf>
    <xf numFmtId="4" fontId="30" fillId="8" borderId="98" xfId="133" applyNumberFormat="1" applyFont="1" applyFill="1" applyBorder="1" applyAlignment="1">
      <alignment vertical="center"/>
    </xf>
    <xf numFmtId="0" fontId="13" fillId="0" borderId="93" xfId="0" applyFont="1" applyBorder="1" applyAlignment="1">
      <alignment horizontal="center" vertical="top" wrapText="1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2" fillId="0" borderId="0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>
      <alignment horizontal="center" vertical="top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vertical="center" textRotation="255"/>
    </xf>
    <xf numFmtId="0" fontId="33" fillId="0" borderId="66" xfId="0" applyFont="1" applyBorder="1" applyAlignment="1">
      <alignment horizontal="left" vertical="center" wrapText="1"/>
    </xf>
    <xf numFmtId="0" fontId="28" fillId="0" borderId="66" xfId="0" applyFont="1" applyBorder="1"/>
    <xf numFmtId="0" fontId="18" fillId="0" borderId="0" xfId="0" applyFont="1" applyAlignment="1" applyProtection="1">
      <alignment vertical="center" wrapText="1"/>
      <protection locked="0"/>
    </xf>
    <xf numFmtId="0" fontId="34" fillId="0" borderId="0" xfId="0" applyFont="1" applyAlignment="1">
      <alignment vertical="center" textRotation="255"/>
    </xf>
    <xf numFmtId="0" fontId="17" fillId="0" borderId="0" xfId="0" applyFont="1"/>
    <xf numFmtId="0" fontId="35" fillId="0" borderId="0" xfId="0" applyFont="1" applyAlignment="1">
      <alignment horizontal="left" vertical="distributed" wrapText="1"/>
    </xf>
    <xf numFmtId="0" fontId="18" fillId="0" borderId="0" xfId="0" applyFont="1" applyBorder="1" applyAlignment="1" applyProtection="1" quotePrefix="1">
      <alignment horizontal="left" vertical="center" wrapText="1"/>
      <protection locked="0"/>
    </xf>
  </cellXfs>
  <cellStyles count="206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Moeda 2 2 2" xfId="143"/>
    <cellStyle name="Warning Text" xfId="144"/>
    <cellStyle name="Moeda 3 2" xfId="145"/>
    <cellStyle name="Warning Text 2" xfId="146"/>
    <cellStyle name="Moeda 3 2 2" xfId="147"/>
    <cellStyle name="Moeda 4 2" xfId="148"/>
    <cellStyle name="Separador de milhares 10 2" xfId="149"/>
    <cellStyle name="Moeda 4 2 2" xfId="150"/>
    <cellStyle name="Moeda 5 2" xfId="151"/>
    <cellStyle name="Moeda 5 2 2" xfId="152"/>
    <cellStyle name="Moeda 6 2" xfId="153"/>
    <cellStyle name="Moeda 6 2 2" xfId="154"/>
    <cellStyle name="Moeda 7 2" xfId="155"/>
    <cellStyle name="Moeda 7 2 2" xfId="156"/>
    <cellStyle name="Moeda 8 2" xfId="157"/>
    <cellStyle name="Moeda 8 2 2" xfId="158"/>
    <cellStyle name="Moeda 9 2" xfId="159"/>
    <cellStyle name="Moeda 9 2 2" xfId="160"/>
    <cellStyle name="Separador de milhares 2 2" xfId="161"/>
    <cellStyle name="Neutral" xfId="162"/>
    <cellStyle name="Título 1 1 1" xfId="163"/>
    <cellStyle name="Neutral 5" xfId="164"/>
    <cellStyle name="Normal 2" xfId="165"/>
    <cellStyle name="Normal 2 2" xfId="166"/>
    <cellStyle name="Normal 2 3" xfId="167"/>
    <cellStyle name="Normal 3" xfId="168"/>
    <cellStyle name="Normal 3 2 2" xfId="169"/>
    <cellStyle name="Normal 4" xfId="170"/>
    <cellStyle name="Normal 4 2" xfId="171"/>
    <cellStyle name="Título 6 2" xfId="172"/>
    <cellStyle name="Normal 40" xfId="173"/>
    <cellStyle name="Normal 40 2" xfId="174"/>
    <cellStyle name="Normal 5" xfId="175"/>
    <cellStyle name="Normal 6" xfId="176"/>
    <cellStyle name="Normal 6 2" xfId="177"/>
    <cellStyle name="Normal 7" xfId="178"/>
    <cellStyle name="Normal 8" xfId="179"/>
    <cellStyle name="Note" xfId="180"/>
    <cellStyle name="Note 6" xfId="181"/>
    <cellStyle name="Output" xfId="182"/>
    <cellStyle name="Porcentagem 2" xfId="183"/>
    <cellStyle name="Porcentagem 2 3" xfId="184"/>
    <cellStyle name="Porcentagem 3" xfId="185"/>
    <cellStyle name="Título 5" xfId="186"/>
    <cellStyle name="Porcentagem 3 2" xfId="187"/>
    <cellStyle name="Porcentagem 4" xfId="188"/>
    <cellStyle name="Separador de milhares 13 2 2" xfId="189"/>
    <cellStyle name="Separador de milhares 15 2" xfId="190"/>
    <cellStyle name="Separador de milhares 15 2 2" xfId="191"/>
    <cellStyle name="Separador de milhares 2 2 2" xfId="192"/>
    <cellStyle name="Título 1 1" xfId="193"/>
    <cellStyle name="Separador de milhares 2 2 2 2" xfId="194"/>
    <cellStyle name="Separador de milhares 2 2 3" xfId="195"/>
    <cellStyle name="Separador de milhares 2 3" xfId="196"/>
    <cellStyle name="Separador de milhares 3 2" xfId="197"/>
    <cellStyle name="Separador de milhares 3 2 2" xfId="198"/>
    <cellStyle name="Title" xfId="199"/>
    <cellStyle name="Título 1 1 1 2" xfId="200"/>
    <cellStyle name="Título 1 1 2" xfId="201"/>
    <cellStyle name="Título 1 1_ANEXO A - 049.016.G00.PL.002.01Memória" xfId="202"/>
    <cellStyle name="Título 5 2" xfId="203"/>
    <cellStyle name="Vírgula 2" xfId="204"/>
    <cellStyle name="Vírgula 2 2" xfId="2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workbookViewId="0">
      <selection activeCell="G1" sqref="G1"/>
    </sheetView>
  </sheetViews>
  <sheetFormatPr defaultColWidth="9" defaultRowHeight="15"/>
  <cols>
    <col min="1" max="1" width="5.57142857142857" style="254" customWidth="1"/>
    <col min="2" max="2" width="56.4285714285714" style="255" customWidth="1"/>
    <col min="3" max="3" width="17.2857142857143" style="256" customWidth="1"/>
    <col min="4" max="4" width="17.8571428571429" style="256" customWidth="1"/>
    <col min="5" max="5" width="13.7142857142857" style="256" customWidth="1"/>
    <col min="6" max="6" width="19.4285714285714" style="256" customWidth="1"/>
    <col min="7" max="16384" width="9.14285714285714" style="256"/>
  </cols>
  <sheetData>
    <row r="1" spans="1:14">
      <c r="A1" s="257" t="s">
        <v>0</v>
      </c>
      <c r="B1" s="257"/>
      <c r="C1" s="257"/>
      <c r="D1" s="257"/>
      <c r="E1" s="257"/>
      <c r="F1" s="257"/>
      <c r="G1" s="258"/>
      <c r="H1" s="258"/>
      <c r="I1" s="258"/>
      <c r="J1" s="258"/>
      <c r="K1" s="258"/>
      <c r="L1" s="258"/>
      <c r="M1" s="258"/>
      <c r="N1" s="258"/>
    </row>
    <row r="2" spans="1:6">
      <c r="A2" s="257" t="s">
        <v>1</v>
      </c>
      <c r="B2" s="257"/>
      <c r="C2" s="257"/>
      <c r="D2" s="257"/>
      <c r="E2" s="257"/>
      <c r="F2" s="257"/>
    </row>
    <row r="3" spans="1:6">
      <c r="A3" s="259" t="s">
        <v>2</v>
      </c>
      <c r="B3" s="259"/>
      <c r="C3" s="259"/>
      <c r="D3" s="259"/>
      <c r="E3" s="259"/>
      <c r="F3" s="260" t="str">
        <f>Orçamento!$M$3</f>
        <v>135/2022</v>
      </c>
    </row>
    <row r="4" spans="1:6">
      <c r="A4" s="261" t="s">
        <v>3</v>
      </c>
      <c r="B4" s="261"/>
      <c r="C4" s="261"/>
      <c r="D4" s="261"/>
      <c r="E4" s="261"/>
      <c r="F4" s="261"/>
    </row>
    <row r="5" ht="31.5" customHeight="1" spans="1:14">
      <c r="A5" s="5" t="str">
        <f>Orçamento!$A$6</f>
        <v>OBRA:  Ampliação de muro lateral no Complexo Esportivo do Instituto de Educação Física no Campus Universitário do Gragoatá da UFF, em Niterói, RJ.</v>
      </c>
      <c r="B5" s="5"/>
      <c r="C5" s="5"/>
      <c r="D5" s="5"/>
      <c r="E5" s="5"/>
      <c r="F5" s="5"/>
      <c r="G5" s="262"/>
      <c r="H5" s="262"/>
      <c r="I5" s="262"/>
      <c r="J5" s="262"/>
      <c r="K5" s="262"/>
      <c r="L5" s="262"/>
      <c r="M5" s="262"/>
      <c r="N5" s="262"/>
    </row>
    <row r="6" ht="30.75" customHeight="1" spans="1:14">
      <c r="A6" s="6" t="str">
        <f>Orçamento!$A$7</f>
        <v>Local: Avenida Visconde do Rio Branco, 726, bairro de São Domingos, Niterói - RJ, CEP 24020-005</v>
      </c>
      <c r="B6" s="6"/>
      <c r="C6" s="6"/>
      <c r="D6" s="6"/>
      <c r="E6" s="6"/>
      <c r="F6" s="6"/>
      <c r="G6" s="263"/>
      <c r="H6" s="263"/>
      <c r="I6" s="263"/>
      <c r="J6" s="263"/>
      <c r="K6" s="263"/>
      <c r="L6" s="263"/>
      <c r="M6" s="5"/>
      <c r="N6" s="5"/>
    </row>
    <row r="7" ht="15.75" customHeight="1" spans="1:6">
      <c r="A7" s="264"/>
      <c r="B7" s="122"/>
      <c r="C7" s="265" t="s">
        <v>4</v>
      </c>
      <c r="D7" s="266"/>
      <c r="E7" s="267" t="s">
        <v>5</v>
      </c>
      <c r="F7" s="268"/>
    </row>
    <row r="8" customHeight="1" spans="1:6">
      <c r="A8" s="269" t="s">
        <v>6</v>
      </c>
      <c r="B8" s="270" t="s">
        <v>7</v>
      </c>
      <c r="C8" s="271" t="s">
        <v>8</v>
      </c>
      <c r="D8" s="272" t="s">
        <v>9</v>
      </c>
      <c r="E8" s="273" t="s">
        <v>8</v>
      </c>
      <c r="F8" s="274" t="s">
        <v>9</v>
      </c>
    </row>
    <row r="9" customHeight="1" spans="1:6">
      <c r="A9" s="275"/>
      <c r="B9" s="276"/>
      <c r="C9" s="277" t="s">
        <v>10</v>
      </c>
      <c r="D9" s="278"/>
      <c r="E9" s="279" t="s">
        <v>10</v>
      </c>
      <c r="F9" s="280"/>
    </row>
    <row r="10" ht="6.95" customHeight="1" spans="1:6">
      <c r="A10" s="281"/>
      <c r="B10" s="282"/>
      <c r="C10" s="283"/>
      <c r="D10" s="284"/>
      <c r="E10" s="285"/>
      <c r="F10" s="286"/>
    </row>
    <row r="11" spans="1:6">
      <c r="A11" s="287" t="s">
        <v>11</v>
      </c>
      <c r="B11" s="288" t="s">
        <v>12</v>
      </c>
      <c r="C11" s="289">
        <f>D11/$D$23</f>
        <v>0.180312048837187</v>
      </c>
      <c r="D11" s="290">
        <f>Orçamento!$K$12</f>
        <v>40932.75</v>
      </c>
      <c r="E11" s="291" t="e">
        <f>F11/$F$23</f>
        <v>#DIV/0!</v>
      </c>
      <c r="F11" s="292">
        <f>Orçamento!$P$12</f>
        <v>0</v>
      </c>
    </row>
    <row r="12" ht="6.95" customHeight="1" spans="1:6">
      <c r="A12" s="281"/>
      <c r="B12" s="282"/>
      <c r="C12" s="293"/>
      <c r="D12" s="294"/>
      <c r="E12" s="295"/>
      <c r="F12" s="296"/>
    </row>
    <row r="13" spans="1:6">
      <c r="A13" s="287" t="s">
        <v>13</v>
      </c>
      <c r="B13" s="297" t="s">
        <v>14</v>
      </c>
      <c r="C13" s="289">
        <f>D13/$D$23</f>
        <v>0.195942727260954</v>
      </c>
      <c r="D13" s="290">
        <f>Orçamento!$K$14</f>
        <v>44481.08</v>
      </c>
      <c r="E13" s="291" t="e">
        <f>F13/$F$23</f>
        <v>#DIV/0!</v>
      </c>
      <c r="F13" s="292">
        <f>Orçamento!$P$14</f>
        <v>0</v>
      </c>
    </row>
    <row r="14" ht="6.95" customHeight="1" spans="1:6">
      <c r="A14" s="281"/>
      <c r="B14" s="282"/>
      <c r="C14" s="283"/>
      <c r="D14" s="294"/>
      <c r="E14" s="298"/>
      <c r="F14" s="296"/>
    </row>
    <row r="15" spans="1:6">
      <c r="A15" s="287" t="s">
        <v>15</v>
      </c>
      <c r="B15" s="297" t="s">
        <v>16</v>
      </c>
      <c r="C15" s="289">
        <f>D15/$D$23</f>
        <v>0.0195386453726262</v>
      </c>
      <c r="D15" s="290">
        <f>Orçamento!$K$25</f>
        <v>4435.48</v>
      </c>
      <c r="E15" s="291" t="e">
        <f>F15/$F$23</f>
        <v>#DIV/0!</v>
      </c>
      <c r="F15" s="292">
        <f>Orçamento!$P$25</f>
        <v>0</v>
      </c>
    </row>
    <row r="16" ht="6.95" customHeight="1" spans="1:6">
      <c r="A16" s="281"/>
      <c r="B16" s="299"/>
      <c r="C16" s="283"/>
      <c r="D16" s="294"/>
      <c r="E16" s="298"/>
      <c r="F16" s="296"/>
    </row>
    <row r="17" spans="1:6">
      <c r="A17" s="287" t="s">
        <v>17</v>
      </c>
      <c r="B17" s="300" t="s">
        <v>18</v>
      </c>
      <c r="C17" s="289">
        <f>D17/$D$23</f>
        <v>0.340310158176741</v>
      </c>
      <c r="D17" s="290">
        <f>Orçamento!$K$28</f>
        <v>77254.02</v>
      </c>
      <c r="E17" s="291" t="e">
        <f>F17/$F$23</f>
        <v>#DIV/0!</v>
      </c>
      <c r="F17" s="292">
        <f>Orçamento!$P$28</f>
        <v>0</v>
      </c>
    </row>
    <row r="18" ht="6.95" customHeight="1" spans="1:6">
      <c r="A18" s="281"/>
      <c r="B18" s="301"/>
      <c r="C18" s="302"/>
      <c r="D18" s="303"/>
      <c r="E18" s="304"/>
      <c r="F18" s="305"/>
    </row>
    <row r="19" spans="1:6">
      <c r="A19" s="287" t="s">
        <v>19</v>
      </c>
      <c r="B19" s="297" t="s">
        <v>20</v>
      </c>
      <c r="C19" s="306">
        <f>D19/$D$23</f>
        <v>0.238025956671102</v>
      </c>
      <c r="D19" s="290">
        <f>Orçamento!$K$35</f>
        <v>54034.42</v>
      </c>
      <c r="E19" s="291" t="e">
        <f>F19/$F$23</f>
        <v>#DIV/0!</v>
      </c>
      <c r="F19" s="292">
        <f>Orçamento!$P$35</f>
        <v>0</v>
      </c>
    </row>
    <row r="20" ht="6.95" customHeight="1" spans="1:6">
      <c r="A20" s="281"/>
      <c r="B20" s="299"/>
      <c r="C20" s="283"/>
      <c r="D20" s="294"/>
      <c r="E20" s="298"/>
      <c r="F20" s="296"/>
    </row>
    <row r="21" customHeight="1" spans="1:6">
      <c r="A21" s="287" t="s">
        <v>21</v>
      </c>
      <c r="B21" s="297" t="s">
        <v>22</v>
      </c>
      <c r="C21" s="289">
        <f>D21/$D$23</f>
        <v>0.0258704636813908</v>
      </c>
      <c r="D21" s="290">
        <f>Orçamento!$K$40</f>
        <v>5872.87</v>
      </c>
      <c r="E21" s="291" t="e">
        <f>F21/$F$23</f>
        <v>#DIV/0!</v>
      </c>
      <c r="F21" s="292">
        <f>Orçamento!$P$40</f>
        <v>0</v>
      </c>
    </row>
    <row r="22" ht="6.95" customHeight="1" spans="1:6">
      <c r="A22" s="281"/>
      <c r="B22" s="282"/>
      <c r="C22" s="283"/>
      <c r="D22" s="294"/>
      <c r="E22" s="298"/>
      <c r="F22" s="296"/>
    </row>
    <row r="23" customHeight="1" spans="1:6">
      <c r="A23" s="307" t="s">
        <v>23</v>
      </c>
      <c r="B23" s="308"/>
      <c r="C23" s="309">
        <f>SUM(C10:C22)</f>
        <v>1</v>
      </c>
      <c r="D23" s="310">
        <f>SUM(D10:D21)</f>
        <v>227010.62</v>
      </c>
      <c r="E23" s="309" t="e">
        <f>SUM(E10:E22)</f>
        <v>#DIV/0!</v>
      </c>
      <c r="F23" s="311">
        <f>SUM(F10:F21)</f>
        <v>0</v>
      </c>
    </row>
    <row r="24" ht="19.5" customHeight="1" spans="1:10">
      <c r="A24" s="312" t="s">
        <v>24</v>
      </c>
      <c r="B24" s="312"/>
      <c r="C24" s="312"/>
      <c r="D24" s="313" t="s">
        <v>25</v>
      </c>
      <c r="E24" s="313"/>
      <c r="F24" s="313"/>
      <c r="G24" s="314"/>
      <c r="H24" s="314"/>
      <c r="I24" s="314"/>
      <c r="J24" s="314"/>
    </row>
    <row r="25" ht="42.75" customHeight="1" spans="1:10">
      <c r="A25" s="315" t="s">
        <v>26</v>
      </c>
      <c r="B25" s="315"/>
      <c r="C25" s="316" t="s">
        <v>27</v>
      </c>
      <c r="D25" s="185"/>
      <c r="E25" s="185"/>
      <c r="F25" s="185"/>
      <c r="G25" s="314"/>
      <c r="H25" s="314"/>
      <c r="I25" s="314"/>
      <c r="J25" s="314"/>
    </row>
    <row r="26" ht="20.25" customHeight="1" spans="1:17">
      <c r="A26" s="317"/>
      <c r="B26" s="318" t="s">
        <v>28</v>
      </c>
      <c r="C26" s="319"/>
      <c r="D26" s="319"/>
      <c r="E26" s="319"/>
      <c r="F26" s="319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</row>
    <row r="27" ht="40.5" customHeight="1" spans="1:6">
      <c r="A27" s="321"/>
      <c r="B27" s="324" t="s">
        <v>29</v>
      </c>
      <c r="C27" s="92"/>
      <c r="D27" s="92"/>
      <c r="E27" s="92"/>
      <c r="F27" s="92"/>
    </row>
    <row r="28" spans="1:4">
      <c r="A28" s="321"/>
      <c r="B28" s="93"/>
      <c r="C28" s="93"/>
      <c r="D28" s="93"/>
    </row>
    <row r="29" spans="1:4">
      <c r="A29" s="321"/>
      <c r="B29" s="93"/>
      <c r="C29" s="93"/>
      <c r="D29" s="93"/>
    </row>
    <row r="30" spans="1:2">
      <c r="A30" s="321"/>
      <c r="B30" s="322"/>
    </row>
    <row r="31" ht="24" customHeight="1" spans="1:4">
      <c r="A31" s="321"/>
      <c r="B31" s="323"/>
      <c r="C31" s="323"/>
      <c r="D31" s="323"/>
    </row>
    <row r="32" spans="1:2">
      <c r="A32" s="264"/>
      <c r="B32" s="122"/>
    </row>
    <row r="33" spans="1:2">
      <c r="A33" s="264"/>
      <c r="B33" s="122"/>
    </row>
    <row r="34" spans="1:2">
      <c r="A34" s="264"/>
      <c r="B34" s="122"/>
    </row>
    <row r="35" spans="1:2">
      <c r="A35" s="264"/>
      <c r="B35" s="122"/>
    </row>
    <row r="36" spans="1:2">
      <c r="A36" s="264"/>
      <c r="B36" s="122"/>
    </row>
    <row r="37" spans="1:2">
      <c r="A37" s="264"/>
      <c r="B37" s="122"/>
    </row>
    <row r="38" spans="1:2">
      <c r="A38" s="264"/>
      <c r="B38" s="122"/>
    </row>
    <row r="39" spans="1:2">
      <c r="A39" s="264"/>
      <c r="B39" s="122"/>
    </row>
    <row r="40" spans="1:2">
      <c r="A40" s="264"/>
      <c r="B40" s="122"/>
    </row>
    <row r="41" spans="1:2">
      <c r="A41" s="264"/>
      <c r="B41" s="122"/>
    </row>
    <row r="42" spans="1:2">
      <c r="A42" s="264"/>
      <c r="B42" s="122"/>
    </row>
    <row r="43" spans="1:2">
      <c r="A43" s="264"/>
      <c r="B43" s="122"/>
    </row>
    <row r="44" spans="1:2">
      <c r="A44" s="264"/>
      <c r="B44" s="122"/>
    </row>
    <row r="45" spans="1:2">
      <c r="A45" s="264"/>
      <c r="B45" s="122"/>
    </row>
    <row r="46" spans="1:2">
      <c r="A46" s="264"/>
      <c r="B46" s="122"/>
    </row>
    <row r="47" spans="1:2">
      <c r="A47" s="264"/>
      <c r="B47" s="122"/>
    </row>
    <row r="48" spans="1:2">
      <c r="A48" s="264"/>
      <c r="B48" s="122"/>
    </row>
    <row r="49" spans="1:2">
      <c r="A49" s="264"/>
      <c r="B49" s="122"/>
    </row>
    <row r="50" spans="1:2">
      <c r="A50" s="264"/>
      <c r="B50" s="122"/>
    </row>
    <row r="51" spans="1:2">
      <c r="A51" s="264"/>
      <c r="B51" s="122"/>
    </row>
    <row r="52" spans="1:2">
      <c r="A52" s="264"/>
      <c r="B52" s="122"/>
    </row>
    <row r="53" spans="1:2">
      <c r="A53" s="264"/>
      <c r="B53" s="122"/>
    </row>
    <row r="54" spans="1:2">
      <c r="A54" s="264"/>
      <c r="B54" s="122"/>
    </row>
    <row r="55" spans="1:2">
      <c r="A55" s="264"/>
      <c r="B55" s="122"/>
    </row>
    <row r="56" spans="1:2">
      <c r="A56" s="264"/>
      <c r="B56" s="122"/>
    </row>
    <row r="57" spans="1:2">
      <c r="A57" s="264"/>
      <c r="B57" s="122"/>
    </row>
    <row r="58" spans="1:2">
      <c r="A58" s="264"/>
      <c r="B58" s="122"/>
    </row>
    <row r="59" spans="1:2">
      <c r="A59" s="264"/>
      <c r="B59" s="122"/>
    </row>
    <row r="60" spans="1:2">
      <c r="A60" s="264"/>
      <c r="B60" s="122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23:B23"/>
    <mergeCell ref="A24:C24"/>
    <mergeCell ref="A25:B25"/>
    <mergeCell ref="B27:F27"/>
    <mergeCell ref="B28:D28"/>
    <mergeCell ref="B29:D29"/>
    <mergeCell ref="B31:D31"/>
    <mergeCell ref="A8:A9"/>
    <mergeCell ref="B8:B9"/>
    <mergeCell ref="D8:D9"/>
    <mergeCell ref="F8:F9"/>
    <mergeCell ref="D24:F25"/>
  </mergeCells>
  <printOptions horizontalCentered="1"/>
  <pageMargins left="0" right="0" top="1.18110236220472" bottom="0.551181102362205" header="0.31496062992126" footer="0.354330708661417"/>
  <pageSetup paperSize="9" scale="70" fitToHeight="16" orientation="landscape"/>
  <headerFooter>
    <oddHeader>&amp;R&amp;"Verdana,Normal"&amp;8Fls.:______
Processo n.º 23069.188811/2022-58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8"/>
  <sheetViews>
    <sheetView workbookViewId="0">
      <selection activeCell="A1" sqref="A1:P1"/>
    </sheetView>
  </sheetViews>
  <sheetFormatPr defaultColWidth="9" defaultRowHeight="12.75"/>
  <cols>
    <col min="1" max="1" width="6" style="110" customWidth="1"/>
    <col min="2" max="2" width="14" style="111" customWidth="1"/>
    <col min="3" max="3" width="7.71428571428571" style="110" customWidth="1"/>
    <col min="4" max="4" width="35" style="112" customWidth="1"/>
    <col min="5" max="5" width="7" style="113" customWidth="1"/>
    <col min="6" max="6" width="9.14285714285714" style="113" customWidth="1"/>
    <col min="7" max="7" width="13.1428571428571" style="114" customWidth="1"/>
    <col min="8" max="8" width="8.28571428571429" style="115" customWidth="1"/>
    <col min="9" max="9" width="11.1428571428571" style="116" customWidth="1"/>
    <col min="10" max="10" width="10.8571428571429" style="116" customWidth="1"/>
    <col min="11" max="11" width="13.7142857142857" style="116" customWidth="1"/>
    <col min="12" max="12" width="8.42857142857143" style="116" customWidth="1"/>
    <col min="13" max="13" width="11.1428571428571" style="117" customWidth="1"/>
    <col min="14" max="14" width="11" style="118" customWidth="1"/>
    <col min="15" max="15" width="9.85714285714286" style="119" customWidth="1"/>
    <col min="16" max="16" width="11.7142857142857" style="119" customWidth="1"/>
    <col min="17" max="16384" width="9.14285714285714" style="119"/>
  </cols>
  <sheetData>
    <row r="1" ht="15" spans="1:16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ht="15" spans="1:16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ht="15" spans="1:16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31</v>
      </c>
      <c r="N3" s="3"/>
      <c r="O3" s="3"/>
      <c r="P3" s="3"/>
    </row>
    <row r="4" spans="1:14">
      <c r="A4" s="88"/>
      <c r="B4" s="121"/>
      <c r="C4" s="88"/>
      <c r="D4" s="122"/>
      <c r="E4" s="90"/>
      <c r="F4" s="90"/>
      <c r="G4" s="123"/>
      <c r="H4" s="124"/>
      <c r="I4" s="91"/>
      <c r="J4" s="91"/>
      <c r="K4" s="91"/>
      <c r="L4" s="91"/>
      <c r="M4" s="98"/>
      <c r="N4" s="99"/>
    </row>
    <row r="5" ht="15" spans="1:16">
      <c r="A5" s="125" t="s">
        <v>32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ht="21" customHeight="1" spans="1:16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21" customHeight="1" spans="1:15">
      <c r="A7" s="126" t="s">
        <v>34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ht="15.75" customHeight="1" spans="1:16">
      <c r="A8" s="127"/>
      <c r="B8" s="128"/>
      <c r="C8" s="127"/>
      <c r="D8" s="129"/>
      <c r="E8" s="130" t="s">
        <v>35</v>
      </c>
      <c r="F8" s="131"/>
      <c r="G8" s="131"/>
      <c r="H8" s="131"/>
      <c r="I8" s="131"/>
      <c r="J8" s="131"/>
      <c r="K8" s="197"/>
      <c r="L8" s="198" t="s">
        <v>36</v>
      </c>
      <c r="M8" s="199"/>
      <c r="N8" s="199"/>
      <c r="O8" s="199"/>
      <c r="P8" s="200"/>
    </row>
    <row r="9" ht="15.75" customHeight="1" spans="1:16">
      <c r="A9" s="132" t="s">
        <v>6</v>
      </c>
      <c r="B9" s="133" t="s">
        <v>37</v>
      </c>
      <c r="C9" s="133" t="s">
        <v>38</v>
      </c>
      <c r="D9" s="133" t="s">
        <v>7</v>
      </c>
      <c r="E9" s="134" t="s">
        <v>39</v>
      </c>
      <c r="F9" s="135" t="s">
        <v>40</v>
      </c>
      <c r="G9" s="136" t="s">
        <v>41</v>
      </c>
      <c r="H9" s="137" t="s">
        <v>42</v>
      </c>
      <c r="I9" s="201" t="s">
        <v>43</v>
      </c>
      <c r="J9" s="201"/>
      <c r="K9" s="202"/>
      <c r="L9" s="203" t="s">
        <v>44</v>
      </c>
      <c r="M9" s="204" t="s">
        <v>45</v>
      </c>
      <c r="N9" s="205" t="s">
        <v>43</v>
      </c>
      <c r="O9" s="205"/>
      <c r="P9" s="206"/>
    </row>
    <row r="10" customHeight="1" spans="1:16">
      <c r="A10" s="132"/>
      <c r="B10" s="133"/>
      <c r="C10" s="133"/>
      <c r="D10" s="133"/>
      <c r="E10" s="138"/>
      <c r="F10" s="139"/>
      <c r="G10" s="140"/>
      <c r="H10" s="133"/>
      <c r="I10" s="205" t="s">
        <v>46</v>
      </c>
      <c r="J10" s="201" t="s">
        <v>47</v>
      </c>
      <c r="K10" s="202"/>
      <c r="L10" s="207"/>
      <c r="M10" s="208"/>
      <c r="N10" s="205" t="s">
        <v>48</v>
      </c>
      <c r="O10" s="205" t="s">
        <v>47</v>
      </c>
      <c r="P10" s="206"/>
    </row>
    <row r="11" ht="27.75" customHeight="1" spans="1:16">
      <c r="A11" s="141"/>
      <c r="B11" s="142"/>
      <c r="C11" s="142"/>
      <c r="D11" s="142"/>
      <c r="E11" s="143"/>
      <c r="F11" s="144"/>
      <c r="G11" s="145"/>
      <c r="H11" s="142"/>
      <c r="I11" s="209"/>
      <c r="J11" s="210" t="s">
        <v>49</v>
      </c>
      <c r="K11" s="211" t="s">
        <v>50</v>
      </c>
      <c r="L11" s="212"/>
      <c r="M11" s="213"/>
      <c r="N11" s="209"/>
      <c r="O11" s="209" t="s">
        <v>51</v>
      </c>
      <c r="P11" s="214" t="s">
        <v>52</v>
      </c>
    </row>
    <row r="12" ht="22.5" spans="1:16">
      <c r="A12" s="146" t="s">
        <v>53</v>
      </c>
      <c r="B12" s="147"/>
      <c r="C12" s="148"/>
      <c r="D12" s="149" t="s">
        <v>54</v>
      </c>
      <c r="E12" s="150"/>
      <c r="F12" s="150"/>
      <c r="G12" s="151"/>
      <c r="H12" s="152"/>
      <c r="I12" s="152"/>
      <c r="J12" s="152"/>
      <c r="K12" s="215">
        <f>SUM(J13)</f>
        <v>40932.75</v>
      </c>
      <c r="L12" s="216"/>
      <c r="M12" s="217"/>
      <c r="N12" s="218"/>
      <c r="O12" s="219"/>
      <c r="P12" s="220">
        <f>SUM(O13)</f>
        <v>0</v>
      </c>
    </row>
    <row r="13" spans="1:16">
      <c r="A13" s="153" t="s">
        <v>55</v>
      </c>
      <c r="B13" s="154" t="s">
        <v>56</v>
      </c>
      <c r="C13" s="155" t="s">
        <v>57</v>
      </c>
      <c r="D13" s="156" t="s">
        <v>58</v>
      </c>
      <c r="E13" s="157" t="s">
        <v>8</v>
      </c>
      <c r="F13" s="158">
        <v>100</v>
      </c>
      <c r="G13" s="159">
        <v>31738.2</v>
      </c>
      <c r="H13" s="160">
        <v>0.2897</v>
      </c>
      <c r="I13" s="221">
        <f>TRUNC(G13*(1+H13),2)</f>
        <v>40932.75</v>
      </c>
      <c r="J13" s="222">
        <f>TRUNC(I13*(F13/100),2)</f>
        <v>40932.75</v>
      </c>
      <c r="K13" s="223"/>
      <c r="L13" s="224"/>
      <c r="M13" s="225"/>
      <c r="N13" s="226"/>
      <c r="O13" s="227"/>
      <c r="P13" s="228"/>
    </row>
    <row r="14" spans="1:16">
      <c r="A14" s="161" t="s">
        <v>59</v>
      </c>
      <c r="B14" s="162"/>
      <c r="C14" s="163"/>
      <c r="D14" s="164" t="s">
        <v>14</v>
      </c>
      <c r="E14" s="165"/>
      <c r="F14" s="166"/>
      <c r="G14" s="167"/>
      <c r="H14" s="168"/>
      <c r="I14" s="168"/>
      <c r="J14" s="229"/>
      <c r="K14" s="230">
        <f>SUM(J15:J24)</f>
        <v>44481.08</v>
      </c>
      <c r="L14" s="231"/>
      <c r="M14" s="232"/>
      <c r="N14" s="233"/>
      <c r="O14" s="234"/>
      <c r="P14" s="235">
        <f>SUM(O15:O24)</f>
        <v>0</v>
      </c>
    </row>
    <row r="15" ht="22.5" spans="1:16">
      <c r="A15" s="153" t="s">
        <v>60</v>
      </c>
      <c r="B15" s="154" t="s">
        <v>61</v>
      </c>
      <c r="C15" s="155" t="s">
        <v>62</v>
      </c>
      <c r="D15" s="156" t="s">
        <v>63</v>
      </c>
      <c r="E15" s="157" t="s">
        <v>64</v>
      </c>
      <c r="F15" s="158">
        <v>1</v>
      </c>
      <c r="G15" s="159">
        <v>233.94</v>
      </c>
      <c r="H15" s="160">
        <v>0.2897</v>
      </c>
      <c r="I15" s="221">
        <f>TRUNC(G15*(1+H15),2)</f>
        <v>301.71</v>
      </c>
      <c r="J15" s="222">
        <f>TRUNC(I15*F15,2)</f>
        <v>301.71</v>
      </c>
      <c r="K15" s="223"/>
      <c r="L15" s="224"/>
      <c r="M15" s="225"/>
      <c r="N15" s="226"/>
      <c r="O15" s="227"/>
      <c r="P15" s="228"/>
    </row>
    <row r="16" ht="22.5" spans="1:16">
      <c r="A16" s="153" t="s">
        <v>65</v>
      </c>
      <c r="B16" s="154" t="s">
        <v>66</v>
      </c>
      <c r="C16" s="155" t="s">
        <v>62</v>
      </c>
      <c r="D16" s="156" t="s">
        <v>67</v>
      </c>
      <c r="E16" s="157" t="s">
        <v>68</v>
      </c>
      <c r="F16" s="158">
        <v>3.15</v>
      </c>
      <c r="G16" s="159">
        <v>57.57</v>
      </c>
      <c r="H16" s="160">
        <v>0.2897</v>
      </c>
      <c r="I16" s="221">
        <f t="shared" ref="I16:I24" si="0">TRUNC(G16*(1+H16),2)</f>
        <v>74.24</v>
      </c>
      <c r="J16" s="222">
        <f t="shared" ref="J16:J24" si="1">TRUNC(I16*F16,2)</f>
        <v>233.85</v>
      </c>
      <c r="K16" s="223"/>
      <c r="L16" s="224"/>
      <c r="M16" s="225"/>
      <c r="N16" s="226"/>
      <c r="O16" s="227"/>
      <c r="P16" s="228"/>
    </row>
    <row r="17" ht="25.5" spans="1:16">
      <c r="A17" s="153" t="s">
        <v>69</v>
      </c>
      <c r="B17" s="154" t="s">
        <v>70</v>
      </c>
      <c r="C17" s="155" t="s">
        <v>71</v>
      </c>
      <c r="D17" s="156" t="s">
        <v>72</v>
      </c>
      <c r="E17" s="157" t="s">
        <v>68</v>
      </c>
      <c r="F17" s="158">
        <v>330</v>
      </c>
      <c r="G17" s="159">
        <v>71.02</v>
      </c>
      <c r="H17" s="160">
        <v>0.2897</v>
      </c>
      <c r="I17" s="221">
        <f t="shared" si="0"/>
        <v>91.59</v>
      </c>
      <c r="J17" s="222">
        <f t="shared" si="1"/>
        <v>30224.7</v>
      </c>
      <c r="K17" s="223"/>
      <c r="L17" s="224"/>
      <c r="M17" s="225"/>
      <c r="N17" s="226"/>
      <c r="O17" s="227"/>
      <c r="P17" s="228"/>
    </row>
    <row r="18" ht="22.5" spans="1:16">
      <c r="A18" s="153" t="s">
        <v>73</v>
      </c>
      <c r="B18" s="154" t="s">
        <v>74</v>
      </c>
      <c r="C18" s="155" t="s">
        <v>57</v>
      </c>
      <c r="D18" s="156" t="s">
        <v>75</v>
      </c>
      <c r="E18" s="157" t="s">
        <v>76</v>
      </c>
      <c r="F18" s="158">
        <v>70</v>
      </c>
      <c r="G18" s="159">
        <v>1.01</v>
      </c>
      <c r="H18" s="160">
        <v>0.2897</v>
      </c>
      <c r="I18" s="221">
        <f t="shared" si="0"/>
        <v>1.3</v>
      </c>
      <c r="J18" s="222">
        <f t="shared" si="1"/>
        <v>91</v>
      </c>
      <c r="K18" s="223"/>
      <c r="L18" s="224"/>
      <c r="M18" s="225"/>
      <c r="N18" s="226"/>
      <c r="O18" s="227"/>
      <c r="P18" s="228"/>
    </row>
    <row r="19" ht="22.5" spans="1:16">
      <c r="A19" s="153" t="s">
        <v>77</v>
      </c>
      <c r="B19" s="154" t="s">
        <v>78</v>
      </c>
      <c r="C19" s="155" t="s">
        <v>79</v>
      </c>
      <c r="D19" s="156" t="s">
        <v>80</v>
      </c>
      <c r="E19" s="157" t="s">
        <v>68</v>
      </c>
      <c r="F19" s="158">
        <v>350</v>
      </c>
      <c r="G19" s="159">
        <v>3.36</v>
      </c>
      <c r="H19" s="160">
        <v>0.2897</v>
      </c>
      <c r="I19" s="221">
        <f t="shared" si="0"/>
        <v>4.33</v>
      </c>
      <c r="J19" s="222">
        <f t="shared" si="1"/>
        <v>1515.5</v>
      </c>
      <c r="K19" s="223"/>
      <c r="L19" s="224"/>
      <c r="M19" s="225"/>
      <c r="N19" s="226"/>
      <c r="O19" s="227"/>
      <c r="P19" s="228"/>
    </row>
    <row r="20" ht="67.5" spans="1:16">
      <c r="A20" s="153" t="s">
        <v>81</v>
      </c>
      <c r="B20" s="154" t="s">
        <v>82</v>
      </c>
      <c r="C20" s="155" t="s">
        <v>79</v>
      </c>
      <c r="D20" s="156" t="s">
        <v>83</v>
      </c>
      <c r="E20" s="157" t="s">
        <v>84</v>
      </c>
      <c r="F20" s="158">
        <v>3</v>
      </c>
      <c r="G20" s="159">
        <v>942.39</v>
      </c>
      <c r="H20" s="160">
        <v>0.2897</v>
      </c>
      <c r="I20" s="221">
        <f t="shared" si="0"/>
        <v>1215.4</v>
      </c>
      <c r="J20" s="222">
        <f t="shared" si="1"/>
        <v>3646.2</v>
      </c>
      <c r="K20" s="223"/>
      <c r="L20" s="224"/>
      <c r="M20" s="225"/>
      <c r="N20" s="226"/>
      <c r="O20" s="227"/>
      <c r="P20" s="228"/>
    </row>
    <row r="21" ht="56.25" spans="1:16">
      <c r="A21" s="153" t="s">
        <v>85</v>
      </c>
      <c r="B21" s="154" t="s">
        <v>86</v>
      </c>
      <c r="C21" s="155" t="s">
        <v>79</v>
      </c>
      <c r="D21" s="156" t="s">
        <v>87</v>
      </c>
      <c r="E21" s="157" t="s">
        <v>88</v>
      </c>
      <c r="F21" s="158">
        <v>3</v>
      </c>
      <c r="G21" s="159">
        <v>648.43</v>
      </c>
      <c r="H21" s="160">
        <v>0.2897</v>
      </c>
      <c r="I21" s="221">
        <f t="shared" si="0"/>
        <v>836.28</v>
      </c>
      <c r="J21" s="222">
        <f t="shared" si="1"/>
        <v>2508.84</v>
      </c>
      <c r="K21" s="223"/>
      <c r="L21" s="224"/>
      <c r="M21" s="225"/>
      <c r="N21" s="226"/>
      <c r="O21" s="227"/>
      <c r="P21" s="228"/>
    </row>
    <row r="22" ht="45" spans="1:16">
      <c r="A22" s="153" t="s">
        <v>89</v>
      </c>
      <c r="B22" s="154" t="s">
        <v>90</v>
      </c>
      <c r="C22" s="155"/>
      <c r="D22" s="156" t="s">
        <v>91</v>
      </c>
      <c r="E22" s="157" t="s">
        <v>68</v>
      </c>
      <c r="F22" s="158">
        <v>6.4</v>
      </c>
      <c r="G22" s="159">
        <v>324.01</v>
      </c>
      <c r="H22" s="160">
        <v>0.2897</v>
      </c>
      <c r="I22" s="221">
        <f t="shared" si="0"/>
        <v>417.87</v>
      </c>
      <c r="J22" s="222">
        <f t="shared" si="1"/>
        <v>2674.36</v>
      </c>
      <c r="K22" s="223"/>
      <c r="L22" s="224"/>
      <c r="M22" s="225"/>
      <c r="N22" s="226"/>
      <c r="O22" s="227"/>
      <c r="P22" s="228"/>
    </row>
    <row r="23" ht="33.75" spans="1:16">
      <c r="A23" s="153" t="s">
        <v>92</v>
      </c>
      <c r="B23" s="154" t="s">
        <v>93</v>
      </c>
      <c r="C23" s="155" t="s">
        <v>94</v>
      </c>
      <c r="D23" s="156" t="s">
        <v>95</v>
      </c>
      <c r="E23" s="157" t="s">
        <v>68</v>
      </c>
      <c r="F23" s="158">
        <v>110</v>
      </c>
      <c r="G23" s="159">
        <v>15.66</v>
      </c>
      <c r="H23" s="160">
        <v>0.2897</v>
      </c>
      <c r="I23" s="221">
        <f t="shared" si="0"/>
        <v>20.19</v>
      </c>
      <c r="J23" s="222">
        <f t="shared" si="1"/>
        <v>2220.9</v>
      </c>
      <c r="K23" s="223"/>
      <c r="L23" s="224"/>
      <c r="M23" s="225"/>
      <c r="N23" s="226"/>
      <c r="O23" s="227"/>
      <c r="P23" s="228"/>
    </row>
    <row r="24" spans="1:16">
      <c r="A24" s="153" t="s">
        <v>96</v>
      </c>
      <c r="B24" s="154" t="s">
        <v>97</v>
      </c>
      <c r="C24" s="155" t="s">
        <v>57</v>
      </c>
      <c r="D24" s="156" t="s">
        <v>98</v>
      </c>
      <c r="E24" s="157" t="s">
        <v>99</v>
      </c>
      <c r="F24" s="158">
        <v>2</v>
      </c>
      <c r="G24" s="159">
        <v>412.51</v>
      </c>
      <c r="H24" s="160">
        <v>0.2897</v>
      </c>
      <c r="I24" s="221">
        <f t="shared" si="0"/>
        <v>532.01</v>
      </c>
      <c r="J24" s="222">
        <f t="shared" si="1"/>
        <v>1064.02</v>
      </c>
      <c r="K24" s="223"/>
      <c r="L24" s="224"/>
      <c r="M24" s="225"/>
      <c r="N24" s="226"/>
      <c r="O24" s="227"/>
      <c r="P24" s="228"/>
    </row>
    <row r="25" spans="1:16">
      <c r="A25" s="161" t="s">
        <v>100</v>
      </c>
      <c r="B25" s="162"/>
      <c r="C25" s="163"/>
      <c r="D25" s="164" t="s">
        <v>16</v>
      </c>
      <c r="E25" s="165"/>
      <c r="F25" s="166"/>
      <c r="G25" s="167"/>
      <c r="H25" s="168"/>
      <c r="I25" s="168"/>
      <c r="J25" s="236"/>
      <c r="K25" s="230">
        <f>SUM(J26:J27)</f>
        <v>4435.48</v>
      </c>
      <c r="L25" s="231"/>
      <c r="M25" s="232"/>
      <c r="N25" s="233"/>
      <c r="O25" s="234"/>
      <c r="P25" s="235">
        <f>SUM(O26:O27)</f>
        <v>0</v>
      </c>
    </row>
    <row r="26" ht="22.5" spans="1:16">
      <c r="A26" s="153" t="s">
        <v>101</v>
      </c>
      <c r="B26" s="154" t="s">
        <v>102</v>
      </c>
      <c r="C26" s="155" t="s">
        <v>79</v>
      </c>
      <c r="D26" s="156" t="s">
        <v>103</v>
      </c>
      <c r="E26" s="157" t="s">
        <v>68</v>
      </c>
      <c r="F26" s="158">
        <v>23.1</v>
      </c>
      <c r="G26" s="159">
        <v>137.15</v>
      </c>
      <c r="H26" s="160">
        <v>0.2897</v>
      </c>
      <c r="I26" s="221">
        <f t="shared" ref="I26:I27" si="2">TRUNC(G26*(1+H26),2)</f>
        <v>176.88</v>
      </c>
      <c r="J26" s="222">
        <f t="shared" ref="J26:J27" si="3">TRUNC(I26*F26,2)</f>
        <v>4085.92</v>
      </c>
      <c r="K26" s="223"/>
      <c r="L26" s="224"/>
      <c r="M26" s="225"/>
      <c r="N26" s="226"/>
      <c r="O26" s="227"/>
      <c r="P26" s="228"/>
    </row>
    <row r="27" ht="22.5" spans="1:16">
      <c r="A27" s="153" t="s">
        <v>104</v>
      </c>
      <c r="B27" s="154" t="s">
        <v>105</v>
      </c>
      <c r="C27" s="155" t="s">
        <v>79</v>
      </c>
      <c r="D27" s="156" t="s">
        <v>106</v>
      </c>
      <c r="E27" s="157" t="s">
        <v>68</v>
      </c>
      <c r="F27" s="158">
        <v>7.35</v>
      </c>
      <c r="G27" s="159">
        <v>36.88</v>
      </c>
      <c r="H27" s="160">
        <v>0.2897</v>
      </c>
      <c r="I27" s="221">
        <f t="shared" si="2"/>
        <v>47.56</v>
      </c>
      <c r="J27" s="222">
        <f t="shared" si="3"/>
        <v>349.56</v>
      </c>
      <c r="K27" s="223"/>
      <c r="L27" s="224"/>
      <c r="M27" s="225"/>
      <c r="N27" s="226"/>
      <c r="O27" s="227"/>
      <c r="P27" s="228"/>
    </row>
    <row r="28" spans="1:16">
      <c r="A28" s="161" t="s">
        <v>107</v>
      </c>
      <c r="B28" s="162"/>
      <c r="C28" s="163"/>
      <c r="D28" s="164" t="s">
        <v>18</v>
      </c>
      <c r="E28" s="165"/>
      <c r="F28" s="166"/>
      <c r="G28" s="167"/>
      <c r="H28" s="168"/>
      <c r="I28" s="168"/>
      <c r="J28" s="236"/>
      <c r="K28" s="230">
        <f>SUM(J29:J34)</f>
        <v>77254.02</v>
      </c>
      <c r="L28" s="231"/>
      <c r="M28" s="232"/>
      <c r="N28" s="233"/>
      <c r="O28" s="234"/>
      <c r="P28" s="235">
        <f>SUM(O29:O34)</f>
        <v>0</v>
      </c>
    </row>
    <row r="29" ht="33.75" spans="1:16">
      <c r="A29" s="153" t="s">
        <v>108</v>
      </c>
      <c r="B29" s="154" t="s">
        <v>109</v>
      </c>
      <c r="C29" s="155" t="s">
        <v>79</v>
      </c>
      <c r="D29" s="156" t="s">
        <v>110</v>
      </c>
      <c r="E29" s="157" t="s">
        <v>111</v>
      </c>
      <c r="F29" s="158">
        <v>700</v>
      </c>
      <c r="G29" s="159">
        <v>17.63</v>
      </c>
      <c r="H29" s="160">
        <v>0.2897</v>
      </c>
      <c r="I29" s="221">
        <f t="shared" ref="I29:I34" si="4">TRUNC(G29*(1+H29),2)</f>
        <v>22.73</v>
      </c>
      <c r="J29" s="222">
        <f t="shared" ref="J29:J34" si="5">TRUNC(I29*F29,2)</f>
        <v>15911</v>
      </c>
      <c r="K29" s="223"/>
      <c r="L29" s="224"/>
      <c r="M29" s="225"/>
      <c r="N29" s="226"/>
      <c r="O29" s="227"/>
      <c r="P29" s="228"/>
    </row>
    <row r="30" ht="33.75" spans="1:16">
      <c r="A30" s="153" t="s">
        <v>112</v>
      </c>
      <c r="B30" s="154" t="s">
        <v>113</v>
      </c>
      <c r="C30" s="155" t="s">
        <v>79</v>
      </c>
      <c r="D30" s="156" t="s">
        <v>114</v>
      </c>
      <c r="E30" s="157" t="s">
        <v>111</v>
      </c>
      <c r="F30" s="158">
        <v>863</v>
      </c>
      <c r="G30" s="159">
        <v>15.69</v>
      </c>
      <c r="H30" s="160">
        <v>0.2897</v>
      </c>
      <c r="I30" s="221">
        <f t="shared" si="4"/>
        <v>20.23</v>
      </c>
      <c r="J30" s="222">
        <f t="shared" si="5"/>
        <v>17458.49</v>
      </c>
      <c r="K30" s="223"/>
      <c r="L30" s="224"/>
      <c r="M30" s="225"/>
      <c r="N30" s="226"/>
      <c r="O30" s="227"/>
      <c r="P30" s="228"/>
    </row>
    <row r="31" ht="45" spans="1:16">
      <c r="A31" s="153" t="s">
        <v>115</v>
      </c>
      <c r="B31" s="154" t="s">
        <v>116</v>
      </c>
      <c r="C31" s="155" t="s">
        <v>79</v>
      </c>
      <c r="D31" s="156" t="s">
        <v>117</v>
      </c>
      <c r="E31" s="157" t="s">
        <v>68</v>
      </c>
      <c r="F31" s="158">
        <v>158.2</v>
      </c>
      <c r="G31" s="159">
        <v>92.16</v>
      </c>
      <c r="H31" s="160">
        <v>0.2897</v>
      </c>
      <c r="I31" s="221">
        <f t="shared" si="4"/>
        <v>118.85</v>
      </c>
      <c r="J31" s="222">
        <f t="shared" si="5"/>
        <v>18802.07</v>
      </c>
      <c r="K31" s="223"/>
      <c r="L31" s="224"/>
      <c r="M31" s="225"/>
      <c r="N31" s="226"/>
      <c r="O31" s="227"/>
      <c r="P31" s="228"/>
    </row>
    <row r="32" ht="45" spans="1:16">
      <c r="A32" s="153" t="s">
        <v>118</v>
      </c>
      <c r="B32" s="154" t="s">
        <v>119</v>
      </c>
      <c r="C32" s="155" t="s">
        <v>79</v>
      </c>
      <c r="D32" s="156" t="s">
        <v>120</v>
      </c>
      <c r="E32" s="157" t="s">
        <v>68</v>
      </c>
      <c r="F32" s="158">
        <v>35</v>
      </c>
      <c r="G32" s="159">
        <v>30</v>
      </c>
      <c r="H32" s="160">
        <v>0.2897</v>
      </c>
      <c r="I32" s="221">
        <f t="shared" si="4"/>
        <v>38.69</v>
      </c>
      <c r="J32" s="222">
        <f t="shared" si="5"/>
        <v>1354.15</v>
      </c>
      <c r="K32" s="223"/>
      <c r="L32" s="224"/>
      <c r="M32" s="225"/>
      <c r="N32" s="226"/>
      <c r="O32" s="227"/>
      <c r="P32" s="228"/>
    </row>
    <row r="33" ht="56.25" spans="1:16">
      <c r="A33" s="153" t="s">
        <v>121</v>
      </c>
      <c r="B33" s="154" t="s">
        <v>122</v>
      </c>
      <c r="C33" s="155" t="s">
        <v>57</v>
      </c>
      <c r="D33" s="156" t="s">
        <v>123</v>
      </c>
      <c r="E33" s="157" t="s">
        <v>68</v>
      </c>
      <c r="F33" s="158">
        <v>20.58</v>
      </c>
      <c r="G33" s="159">
        <v>748.39</v>
      </c>
      <c r="H33" s="160">
        <v>0.2897</v>
      </c>
      <c r="I33" s="221">
        <f t="shared" si="4"/>
        <v>965.19</v>
      </c>
      <c r="J33" s="222">
        <f t="shared" si="5"/>
        <v>19863.61</v>
      </c>
      <c r="K33" s="223"/>
      <c r="L33" s="224"/>
      <c r="M33" s="225"/>
      <c r="N33" s="226"/>
      <c r="O33" s="227"/>
      <c r="P33" s="228"/>
    </row>
    <row r="34" ht="56.25" spans="1:16">
      <c r="A34" s="153" t="s">
        <v>124</v>
      </c>
      <c r="B34" s="154" t="s">
        <v>125</v>
      </c>
      <c r="C34" s="155" t="s">
        <v>79</v>
      </c>
      <c r="D34" s="156" t="s">
        <v>126</v>
      </c>
      <c r="E34" s="157" t="s">
        <v>68</v>
      </c>
      <c r="F34" s="158">
        <v>70</v>
      </c>
      <c r="G34" s="159">
        <v>42.81</v>
      </c>
      <c r="H34" s="160">
        <v>0.2897</v>
      </c>
      <c r="I34" s="221">
        <f t="shared" si="4"/>
        <v>55.21</v>
      </c>
      <c r="J34" s="222">
        <f t="shared" si="5"/>
        <v>3864.7</v>
      </c>
      <c r="K34" s="223"/>
      <c r="L34" s="224"/>
      <c r="M34" s="225"/>
      <c r="N34" s="226"/>
      <c r="O34" s="227"/>
      <c r="P34" s="228"/>
    </row>
    <row r="35" spans="1:16">
      <c r="A35" s="161" t="s">
        <v>127</v>
      </c>
      <c r="B35" s="162"/>
      <c r="C35" s="163"/>
      <c r="D35" s="164" t="s">
        <v>20</v>
      </c>
      <c r="E35" s="165"/>
      <c r="F35" s="166"/>
      <c r="G35" s="167"/>
      <c r="H35" s="168"/>
      <c r="I35" s="168"/>
      <c r="J35" s="236"/>
      <c r="K35" s="230">
        <f>SUM(J36:J39)</f>
        <v>54034.42</v>
      </c>
      <c r="L35" s="231"/>
      <c r="M35" s="232"/>
      <c r="N35" s="233"/>
      <c r="O35" s="234"/>
      <c r="P35" s="235">
        <f>SUM(O36:O39)</f>
        <v>0</v>
      </c>
    </row>
    <row r="36" ht="67.5" spans="1:16">
      <c r="A36" s="153" t="s">
        <v>128</v>
      </c>
      <c r="B36" s="154" t="s">
        <v>129</v>
      </c>
      <c r="C36" s="155" t="s">
        <v>79</v>
      </c>
      <c r="D36" s="156" t="s">
        <v>130</v>
      </c>
      <c r="E36" s="157" t="s">
        <v>111</v>
      </c>
      <c r="F36" s="158">
        <v>396.5</v>
      </c>
      <c r="G36" s="159">
        <v>15.28</v>
      </c>
      <c r="H36" s="160">
        <v>0.2897</v>
      </c>
      <c r="I36" s="221">
        <f t="shared" ref="I36:I39" si="6">TRUNC(G36*(1+H36),2)</f>
        <v>19.7</v>
      </c>
      <c r="J36" s="222">
        <f t="shared" ref="J36:J39" si="7">TRUNC(I36*F36,2)</f>
        <v>7811.05</v>
      </c>
      <c r="K36" s="223"/>
      <c r="L36" s="224"/>
      <c r="M36" s="225"/>
      <c r="N36" s="226"/>
      <c r="O36" s="227"/>
      <c r="P36" s="228"/>
    </row>
    <row r="37" ht="67.5" spans="1:16">
      <c r="A37" s="153" t="s">
        <v>131</v>
      </c>
      <c r="B37" s="154" t="s">
        <v>132</v>
      </c>
      <c r="C37" s="155" t="s">
        <v>79</v>
      </c>
      <c r="D37" s="156" t="s">
        <v>133</v>
      </c>
      <c r="E37" s="157" t="s">
        <v>111</v>
      </c>
      <c r="F37" s="158">
        <v>1159</v>
      </c>
      <c r="G37" s="159">
        <v>13.74</v>
      </c>
      <c r="H37" s="160">
        <v>0.2897</v>
      </c>
      <c r="I37" s="221">
        <f t="shared" si="6"/>
        <v>17.72</v>
      </c>
      <c r="J37" s="222">
        <f t="shared" si="7"/>
        <v>20537.48</v>
      </c>
      <c r="K37" s="223"/>
      <c r="L37" s="224"/>
      <c r="M37" s="225"/>
      <c r="N37" s="226"/>
      <c r="O37" s="227"/>
      <c r="P37" s="228"/>
    </row>
    <row r="38" ht="101.25" spans="1:16">
      <c r="A38" s="153" t="s">
        <v>134</v>
      </c>
      <c r="B38" s="154" t="s">
        <v>135</v>
      </c>
      <c r="C38" s="155" t="s">
        <v>79</v>
      </c>
      <c r="D38" s="156" t="s">
        <v>136</v>
      </c>
      <c r="E38" s="157" t="s">
        <v>68</v>
      </c>
      <c r="F38" s="158">
        <v>292.84</v>
      </c>
      <c r="G38" s="159">
        <v>49.61</v>
      </c>
      <c r="H38" s="160">
        <v>0.2897</v>
      </c>
      <c r="I38" s="221">
        <f t="shared" si="6"/>
        <v>63.98</v>
      </c>
      <c r="J38" s="222">
        <f t="shared" si="7"/>
        <v>18735.9</v>
      </c>
      <c r="K38" s="223"/>
      <c r="L38" s="224"/>
      <c r="M38" s="225"/>
      <c r="N38" s="226"/>
      <c r="O38" s="227"/>
      <c r="P38" s="228"/>
    </row>
    <row r="39" ht="45" spans="1:16">
      <c r="A39" s="153" t="s">
        <v>137</v>
      </c>
      <c r="B39" s="154" t="s">
        <v>138</v>
      </c>
      <c r="C39" s="155" t="s">
        <v>57</v>
      </c>
      <c r="D39" s="156" t="s">
        <v>139</v>
      </c>
      <c r="E39" s="157" t="s">
        <v>68</v>
      </c>
      <c r="F39" s="158">
        <v>9.76</v>
      </c>
      <c r="G39" s="159">
        <v>552.14</v>
      </c>
      <c r="H39" s="160">
        <v>0.2897</v>
      </c>
      <c r="I39" s="221">
        <f t="shared" si="6"/>
        <v>712.09</v>
      </c>
      <c r="J39" s="222">
        <f t="shared" si="7"/>
        <v>6949.99</v>
      </c>
      <c r="K39" s="223"/>
      <c r="L39" s="224"/>
      <c r="M39" s="225"/>
      <c r="N39" s="226"/>
      <c r="O39" s="227"/>
      <c r="P39" s="228"/>
    </row>
    <row r="40" spans="1:16">
      <c r="A40" s="161" t="s">
        <v>140</v>
      </c>
      <c r="B40" s="162"/>
      <c r="C40" s="163"/>
      <c r="D40" s="164" t="s">
        <v>22</v>
      </c>
      <c r="E40" s="165"/>
      <c r="F40" s="166"/>
      <c r="G40" s="167"/>
      <c r="H40" s="168"/>
      <c r="I40" s="168"/>
      <c r="J40" s="236"/>
      <c r="K40" s="230">
        <f>SUM(J41:J44)</f>
        <v>5872.87</v>
      </c>
      <c r="L40" s="231"/>
      <c r="M40" s="232"/>
      <c r="N40" s="233"/>
      <c r="O40" s="234"/>
      <c r="P40" s="235">
        <f>SUM(O41:O44)</f>
        <v>0</v>
      </c>
    </row>
    <row r="41" ht="22.5" spans="1:16">
      <c r="A41" s="153" t="s">
        <v>141</v>
      </c>
      <c r="B41" s="154" t="s">
        <v>142</v>
      </c>
      <c r="C41" s="155" t="s">
        <v>62</v>
      </c>
      <c r="D41" s="156" t="s">
        <v>143</v>
      </c>
      <c r="E41" s="157" t="s">
        <v>68</v>
      </c>
      <c r="F41" s="158">
        <v>140</v>
      </c>
      <c r="G41" s="159">
        <v>17.14</v>
      </c>
      <c r="H41" s="160">
        <v>0.2897</v>
      </c>
      <c r="I41" s="221">
        <f t="shared" ref="I41:I44" si="8">TRUNC(G41*(1+H41),2)</f>
        <v>22.1</v>
      </c>
      <c r="J41" s="222">
        <f t="shared" ref="J41:J44" si="9">TRUNC(I41*F41,2)</f>
        <v>3094</v>
      </c>
      <c r="K41" s="223"/>
      <c r="L41" s="224"/>
      <c r="M41" s="225"/>
      <c r="N41" s="226"/>
      <c r="O41" s="227"/>
      <c r="P41" s="228"/>
    </row>
    <row r="42" ht="67.5" spans="1:16">
      <c r="A42" s="153" t="s">
        <v>144</v>
      </c>
      <c r="B42" s="154" t="s">
        <v>145</v>
      </c>
      <c r="C42" s="155" t="s">
        <v>79</v>
      </c>
      <c r="D42" s="156" t="s">
        <v>146</v>
      </c>
      <c r="E42" s="157" t="s">
        <v>147</v>
      </c>
      <c r="F42" s="158">
        <v>22.15</v>
      </c>
      <c r="G42" s="159">
        <v>9.32</v>
      </c>
      <c r="H42" s="160">
        <v>0.2897</v>
      </c>
      <c r="I42" s="221">
        <f t="shared" si="8"/>
        <v>12.02</v>
      </c>
      <c r="J42" s="222">
        <f t="shared" si="9"/>
        <v>266.24</v>
      </c>
      <c r="K42" s="223"/>
      <c r="L42" s="224"/>
      <c r="M42" s="225"/>
      <c r="N42" s="226"/>
      <c r="O42" s="227"/>
      <c r="P42" s="228"/>
    </row>
    <row r="43" ht="45" spans="1:16">
      <c r="A43" s="153" t="s">
        <v>148</v>
      </c>
      <c r="B43" s="154" t="s">
        <v>149</v>
      </c>
      <c r="C43" s="155" t="s">
        <v>79</v>
      </c>
      <c r="D43" s="156" t="s">
        <v>150</v>
      </c>
      <c r="E43" s="157" t="s">
        <v>151</v>
      </c>
      <c r="F43" s="158">
        <v>443</v>
      </c>
      <c r="G43" s="159">
        <v>2.54</v>
      </c>
      <c r="H43" s="160">
        <v>0.2897</v>
      </c>
      <c r="I43" s="221">
        <f t="shared" si="8"/>
        <v>3.27</v>
      </c>
      <c r="J43" s="222">
        <f t="shared" si="9"/>
        <v>1448.61</v>
      </c>
      <c r="K43" s="223"/>
      <c r="L43" s="224"/>
      <c r="M43" s="225"/>
      <c r="N43" s="226"/>
      <c r="O43" s="227"/>
      <c r="P43" s="228"/>
    </row>
    <row r="44" spans="1:16">
      <c r="A44" s="153" t="s">
        <v>152</v>
      </c>
      <c r="B44" s="154" t="s">
        <v>153</v>
      </c>
      <c r="C44" s="155" t="s">
        <v>57</v>
      </c>
      <c r="D44" s="156" t="s">
        <v>154</v>
      </c>
      <c r="E44" s="157" t="s">
        <v>99</v>
      </c>
      <c r="F44" s="158">
        <v>2</v>
      </c>
      <c r="G44" s="159">
        <v>412.51</v>
      </c>
      <c r="H44" s="160">
        <v>0.2897</v>
      </c>
      <c r="I44" s="221">
        <f t="shared" si="8"/>
        <v>532.01</v>
      </c>
      <c r="J44" s="222">
        <f t="shared" si="9"/>
        <v>1064.02</v>
      </c>
      <c r="K44" s="223"/>
      <c r="L44" s="224"/>
      <c r="M44" s="225"/>
      <c r="N44" s="226"/>
      <c r="O44" s="227"/>
      <c r="P44" s="228"/>
    </row>
    <row r="45" spans="1:16">
      <c r="A45" s="169"/>
      <c r="B45" s="170"/>
      <c r="C45" s="171"/>
      <c r="D45" s="172"/>
      <c r="E45" s="173"/>
      <c r="F45" s="174"/>
      <c r="G45" s="175"/>
      <c r="H45" s="176"/>
      <c r="I45" s="237"/>
      <c r="J45" s="238"/>
      <c r="K45" s="239"/>
      <c r="L45" s="240"/>
      <c r="M45" s="241"/>
      <c r="N45" s="242"/>
      <c r="O45" s="243"/>
      <c r="P45" s="244"/>
    </row>
    <row r="46" ht="30" customHeight="1" spans="1:16">
      <c r="A46" s="177" t="s">
        <v>155</v>
      </c>
      <c r="B46" s="178"/>
      <c r="C46" s="178"/>
      <c r="D46" s="178"/>
      <c r="E46" s="178"/>
      <c r="F46" s="178"/>
      <c r="G46" s="178"/>
      <c r="H46" s="178"/>
      <c r="I46" s="178"/>
      <c r="J46" s="245"/>
      <c r="K46" s="246">
        <f>SUM(K12:K45)</f>
        <v>227010.62</v>
      </c>
      <c r="L46" s="247"/>
      <c r="M46" s="248" t="s">
        <v>156</v>
      </c>
      <c r="N46" s="248"/>
      <c r="O46" s="248"/>
      <c r="P46" s="249">
        <f>SUM(P12:P45)</f>
        <v>0</v>
      </c>
    </row>
    <row r="47" ht="35.25" customHeight="1" spans="1:16">
      <c r="A47" s="179" t="s">
        <v>24</v>
      </c>
      <c r="B47" s="179"/>
      <c r="C47" s="179"/>
      <c r="D47" s="179"/>
      <c r="E47" s="179"/>
      <c r="F47" s="179"/>
      <c r="G47" s="180" t="s">
        <v>25</v>
      </c>
      <c r="H47" s="181"/>
      <c r="I47" s="181"/>
      <c r="J47" s="181"/>
      <c r="K47" s="181"/>
      <c r="L47" s="181"/>
      <c r="M47" s="181"/>
      <c r="N47" s="181"/>
      <c r="O47" s="181"/>
      <c r="P47" s="250"/>
    </row>
    <row r="48" ht="40.5" customHeight="1" spans="1:16">
      <c r="A48" s="182" t="s">
        <v>26</v>
      </c>
      <c r="B48" s="183"/>
      <c r="C48" s="183"/>
      <c r="D48" s="184"/>
      <c r="E48" s="185" t="s">
        <v>157</v>
      </c>
      <c r="F48" s="186"/>
      <c r="G48" s="187"/>
      <c r="H48" s="188"/>
      <c r="I48" s="188"/>
      <c r="J48" s="188"/>
      <c r="K48" s="188"/>
      <c r="L48" s="188"/>
      <c r="M48" s="188"/>
      <c r="N48" s="188"/>
      <c r="O48" s="188"/>
      <c r="P48" s="251"/>
    </row>
    <row r="49" spans="1:16">
      <c r="A49" s="189" t="s">
        <v>158</v>
      </c>
      <c r="B49" s="190" t="s">
        <v>159</v>
      </c>
      <c r="C49" s="190"/>
      <c r="D49" s="190"/>
      <c r="E49" s="190"/>
      <c r="F49" s="190"/>
      <c r="G49" s="191"/>
      <c r="H49" s="191"/>
      <c r="I49" s="191"/>
      <c r="J49" s="191"/>
      <c r="K49" s="191"/>
      <c r="L49" s="191"/>
      <c r="M49" s="191"/>
      <c r="N49" s="191"/>
      <c r="O49" s="252"/>
      <c r="P49" s="252"/>
    </row>
    <row r="50" spans="1:16">
      <c r="A50" s="192"/>
      <c r="B50" s="193" t="s">
        <v>160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252"/>
      <c r="P50" s="252"/>
    </row>
    <row r="51" customHeight="1" spans="1:16">
      <c r="A51" s="192"/>
      <c r="B51" s="194" t="s">
        <v>161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</row>
    <row r="52" customHeight="1" spans="1:16">
      <c r="A52" s="192"/>
      <c r="B52" s="195" t="s">
        <v>162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252"/>
      <c r="P52" s="252"/>
    </row>
    <row r="53" ht="24" customHeight="1" spans="1:16">
      <c r="A53" s="192"/>
      <c r="B53" s="196" t="s">
        <v>163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</row>
    <row r="54" customHeight="1" spans="1:16">
      <c r="A54" s="192"/>
      <c r="B54" s="194" t="s">
        <v>164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252"/>
    </row>
    <row r="55" customHeight="1" spans="1:16">
      <c r="A55" s="192"/>
      <c r="B55" s="194" t="s">
        <v>165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252"/>
      <c r="P55" s="252"/>
    </row>
    <row r="56" ht="27" customHeight="1" spans="1:16">
      <c r="A56" s="192"/>
      <c r="B56" s="324" t="s">
        <v>166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210" ht="15" customHeight="1" spans="15:15">
      <c r="O210" s="253"/>
    </row>
    <row r="211" ht="33.75" customHeight="1"/>
    <row r="212" ht="31.5" customHeight="1"/>
    <row r="213" ht="24.75" customHeight="1"/>
    <row r="218" ht="26.25" customHeight="1"/>
  </sheetData>
  <sheetProtection algorithmName="SHA-512" hashValue="dbQvqq80wfbSyJaLx1DtLVbqj4S0ykIPPgDmXs7ySow8b52MHLIcPiqnwfJZzncx8QJU7FwEo2SAXRP5XXK+cg==" saltValue="ckuMbruPtO1fzJVijhckxA==" spinCount="100000" sheet="1" selectLockedCells="1"/>
  <mergeCells count="39">
    <mergeCell ref="A1:P1"/>
    <mergeCell ref="A2:P2"/>
    <mergeCell ref="A3:L3"/>
    <mergeCell ref="A5:P5"/>
    <mergeCell ref="A6:P6"/>
    <mergeCell ref="A7:O7"/>
    <mergeCell ref="E8:K8"/>
    <mergeCell ref="L8:P8"/>
    <mergeCell ref="I9:K9"/>
    <mergeCell ref="N9:P9"/>
    <mergeCell ref="J10:K10"/>
    <mergeCell ref="O10:P10"/>
    <mergeCell ref="A46:I46"/>
    <mergeCell ref="M46:O46"/>
    <mergeCell ref="A47:F47"/>
    <mergeCell ref="A48:D48"/>
    <mergeCell ref="E48:F48"/>
    <mergeCell ref="B49:N49"/>
    <mergeCell ref="B50:N50"/>
    <mergeCell ref="B51:P51"/>
    <mergeCell ref="B52:N52"/>
    <mergeCell ref="B53:P53"/>
    <mergeCell ref="B54:O54"/>
    <mergeCell ref="B55:N55"/>
    <mergeCell ref="B56:P56"/>
    <mergeCell ref="A9:A11"/>
    <mergeCell ref="A49:A56"/>
    <mergeCell ref="B9:B11"/>
    <mergeCell ref="C9:C11"/>
    <mergeCell ref="D9:D11"/>
    <mergeCell ref="E9:E11"/>
    <mergeCell ref="F9:F11"/>
    <mergeCell ref="G9:G11"/>
    <mergeCell ref="H9:H11"/>
    <mergeCell ref="I10:I11"/>
    <mergeCell ref="L9:L11"/>
    <mergeCell ref="M9:M11"/>
    <mergeCell ref="N10:N11"/>
    <mergeCell ref="G47:P48"/>
  </mergeCells>
  <printOptions horizontalCentered="1"/>
  <pageMargins left="0" right="0" top="0.47244094488189" bottom="0.354330708661417" header="0.236220472440945" footer="0.196850393700787"/>
  <pageSetup paperSize="9" scale="75" fitToHeight="16" orientation="landscape"/>
  <headerFooter>
    <oddHeader>&amp;R&amp;"Verdana,Normal"&amp;8Fls.:______
Processo n.º 23069.188811/2022-58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0"/>
  <sheetViews>
    <sheetView tabSelected="1" workbookViewId="0">
      <selection activeCell="A3" sqref="A3:G3"/>
    </sheetView>
  </sheetViews>
  <sheetFormatPr defaultColWidth="9" defaultRowHeight="15"/>
  <cols>
    <col min="1" max="1" width="6" customWidth="1"/>
    <col min="2" max="2" width="32.5714285714286" customWidth="1"/>
    <col min="3" max="4" width="13" customWidth="1"/>
    <col min="5" max="5" width="14" customWidth="1"/>
    <col min="6" max="6" width="16" customWidth="1"/>
    <col min="7" max="7" width="15" customWidth="1"/>
    <col min="8" max="8" width="15.4285714285714" customWidth="1"/>
    <col min="9" max="9" width="12.2857142857143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96"/>
      <c r="J1" s="96"/>
      <c r="K1" s="96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96"/>
      <c r="J2" s="96"/>
      <c r="K2" s="96"/>
    </row>
    <row r="3" spans="1:11">
      <c r="A3" s="2" t="s">
        <v>167</v>
      </c>
      <c r="B3" s="2"/>
      <c r="C3" s="2"/>
      <c r="D3" s="2"/>
      <c r="E3" s="2"/>
      <c r="F3" s="2"/>
      <c r="G3" s="2"/>
      <c r="H3" s="3" t="s">
        <v>31</v>
      </c>
      <c r="I3" s="97"/>
      <c r="J3" s="97"/>
      <c r="K3" s="97"/>
    </row>
    <row r="4" spans="1:11">
      <c r="A4" s="4" t="s">
        <v>168</v>
      </c>
      <c r="B4" s="4"/>
      <c r="C4" s="4"/>
      <c r="D4" s="4"/>
      <c r="E4" s="4"/>
      <c r="F4" s="4"/>
      <c r="G4" s="4"/>
      <c r="H4" s="4"/>
      <c r="I4" s="91"/>
      <c r="J4" s="98"/>
      <c r="K4" s="99"/>
    </row>
    <row r="5" customHeight="1" spans="1:11">
      <c r="A5" s="5" t="str">
        <f>Orçamento!$A$6</f>
        <v>OBRA:  Ampliação de muro lateral no Complexo Esportivo do Instituto de Educação Física no Campus Universitário do Gragoatá da UFF, em Niterói, RJ.</v>
      </c>
      <c r="B5" s="5"/>
      <c r="C5" s="5"/>
      <c r="D5" s="5"/>
      <c r="E5" s="5"/>
      <c r="F5" s="5"/>
      <c r="G5" s="5"/>
      <c r="H5" s="5"/>
      <c r="I5" s="100"/>
      <c r="J5" s="100"/>
      <c r="K5" s="100"/>
    </row>
    <row r="6" customHeight="1" spans="1:12">
      <c r="A6" s="5"/>
      <c r="B6" s="5"/>
      <c r="C6" s="5"/>
      <c r="D6" s="5"/>
      <c r="E6" s="5"/>
      <c r="F6" s="5"/>
      <c r="G6" s="5"/>
      <c r="H6" s="5"/>
      <c r="I6" s="101"/>
      <c r="J6" s="101"/>
      <c r="K6" s="101"/>
      <c r="L6" s="101"/>
    </row>
    <row r="7" ht="29.25" customHeight="1" spans="1:10">
      <c r="A7" s="6" t="str">
        <f>Orçamento!$A$7</f>
        <v>Local: Avenida Visconde do Rio Branco, 726, bairro de São Domingos, Niterói - RJ, CEP 24020-005</v>
      </c>
      <c r="B7" s="6"/>
      <c r="C7" s="6"/>
      <c r="D7" s="6"/>
      <c r="E7" s="6"/>
      <c r="F7" s="6"/>
      <c r="G7" s="6"/>
      <c r="H7" s="6"/>
      <c r="I7" s="102"/>
      <c r="J7" s="102"/>
    </row>
    <row r="8" ht="15.75" spans="1:9">
      <c r="A8" s="7" t="s">
        <v>6</v>
      </c>
      <c r="B8" s="8" t="s">
        <v>169</v>
      </c>
      <c r="C8" s="8" t="s">
        <v>170</v>
      </c>
      <c r="D8" s="8" t="s">
        <v>8</v>
      </c>
      <c r="E8" s="9" t="s">
        <v>171</v>
      </c>
      <c r="F8" s="9"/>
      <c r="G8" s="9"/>
      <c r="H8" s="10" t="s">
        <v>172</v>
      </c>
      <c r="I8" s="103"/>
    </row>
    <row r="9" spans="1:9">
      <c r="A9" s="11"/>
      <c r="B9" s="12"/>
      <c r="C9" s="12"/>
      <c r="D9" s="12"/>
      <c r="E9" s="13" t="s">
        <v>173</v>
      </c>
      <c r="F9" s="13" t="s">
        <v>174</v>
      </c>
      <c r="G9" s="13" t="s">
        <v>175</v>
      </c>
      <c r="H9" s="14"/>
      <c r="I9" s="103"/>
    </row>
    <row r="10" ht="9.95" customHeight="1" spans="1:9">
      <c r="A10" s="15" t="s">
        <v>53</v>
      </c>
      <c r="B10" s="16" t="s">
        <v>12</v>
      </c>
      <c r="C10" s="17">
        <f>Resumo!D11</f>
        <v>40932.75</v>
      </c>
      <c r="D10" s="18">
        <f>C10/C$23</f>
        <v>0.180312048837187</v>
      </c>
      <c r="E10" s="19">
        <f>E26</f>
        <v>0.452554380862163</v>
      </c>
      <c r="F10" s="19">
        <f t="shared" ref="F10:G10" si="0">F26</f>
        <v>0.256989638348719</v>
      </c>
      <c r="G10" s="19">
        <f t="shared" si="0"/>
        <v>0.290455980789118</v>
      </c>
      <c r="H10" s="20">
        <f t="shared" ref="H10:H20" si="1">SUM(E10:G10)</f>
        <v>1</v>
      </c>
      <c r="I10" s="104"/>
    </row>
    <row r="11" spans="1:9">
      <c r="A11" s="21"/>
      <c r="B11" s="22"/>
      <c r="C11" s="23"/>
      <c r="D11" s="24"/>
      <c r="E11" s="25">
        <f>E10*$C10</f>
        <v>18524.2953332357</v>
      </c>
      <c r="F11" s="25">
        <f t="shared" ref="F11:G11" si="2">F10*$C10</f>
        <v>10519.2926191185</v>
      </c>
      <c r="G11" s="25">
        <f t="shared" si="2"/>
        <v>11889.1620476458</v>
      </c>
      <c r="H11" s="26">
        <f t="shared" si="1"/>
        <v>40932.75</v>
      </c>
      <c r="I11" s="104"/>
    </row>
    <row r="12" ht="9.95" customHeight="1" spans="1:9">
      <c r="A12" s="15" t="s">
        <v>59</v>
      </c>
      <c r="B12" s="27" t="s">
        <v>14</v>
      </c>
      <c r="C12" s="17">
        <f>Resumo!D13</f>
        <v>44481.08</v>
      </c>
      <c r="D12" s="18">
        <f>C12/C$23</f>
        <v>0.195942727260954</v>
      </c>
      <c r="E12" s="19">
        <v>0.9078</v>
      </c>
      <c r="F12" s="28">
        <v>0.0461</v>
      </c>
      <c r="G12" s="19">
        <v>0.0461</v>
      </c>
      <c r="H12" s="29">
        <f t="shared" si="1"/>
        <v>1</v>
      </c>
      <c r="I12" s="104"/>
    </row>
    <row r="13" spans="1:9">
      <c r="A13" s="21"/>
      <c r="B13" s="30"/>
      <c r="C13" s="23"/>
      <c r="D13" s="24"/>
      <c r="E13" s="25">
        <f>E12*$C12</f>
        <v>40379.924424</v>
      </c>
      <c r="F13" s="25">
        <f t="shared" ref="F13" si="3">F12*$C12</f>
        <v>2050.577788</v>
      </c>
      <c r="G13" s="25">
        <f t="shared" ref="G13" si="4">G12*$C12</f>
        <v>2050.577788</v>
      </c>
      <c r="H13" s="26">
        <f t="shared" si="1"/>
        <v>44481.08</v>
      </c>
      <c r="I13" s="104"/>
    </row>
    <row r="14" ht="9.95" customHeight="1" spans="1:9">
      <c r="A14" s="15" t="s">
        <v>100</v>
      </c>
      <c r="B14" s="27" t="s">
        <v>16</v>
      </c>
      <c r="C14" s="31">
        <f>Resumo!D15</f>
        <v>4435.48</v>
      </c>
      <c r="D14" s="18">
        <f>C14/C$23</f>
        <v>0.0195386453726262</v>
      </c>
      <c r="E14" s="32">
        <v>0.3071</v>
      </c>
      <c r="F14" s="32">
        <v>0.3071</v>
      </c>
      <c r="G14" s="32">
        <v>0.3858</v>
      </c>
      <c r="H14" s="33">
        <f t="shared" si="1"/>
        <v>1</v>
      </c>
      <c r="I14" s="104"/>
    </row>
    <row r="15" spans="1:9">
      <c r="A15" s="21"/>
      <c r="B15" s="30"/>
      <c r="C15" s="34"/>
      <c r="D15" s="24"/>
      <c r="E15" s="25">
        <f>E14*$C14</f>
        <v>1362.135908</v>
      </c>
      <c r="F15" s="25">
        <f t="shared" ref="F15" si="5">F14*$C14</f>
        <v>1362.135908</v>
      </c>
      <c r="G15" s="25">
        <f t="shared" ref="G15" si="6">G14*$C14</f>
        <v>1711.208184</v>
      </c>
      <c r="H15" s="26">
        <f t="shared" si="1"/>
        <v>4435.48</v>
      </c>
      <c r="I15" s="104"/>
    </row>
    <row r="16" ht="9.95" customHeight="1" spans="1:9">
      <c r="A16" s="15" t="s">
        <v>107</v>
      </c>
      <c r="B16" s="27" t="s">
        <v>18</v>
      </c>
      <c r="C16" s="31">
        <f>Resumo!D17</f>
        <v>77254.02</v>
      </c>
      <c r="D16" s="18">
        <f>C16/C$23</f>
        <v>0.340310158176741</v>
      </c>
      <c r="E16" s="32">
        <v>0.3166</v>
      </c>
      <c r="F16" s="32">
        <v>0.3417</v>
      </c>
      <c r="G16" s="32">
        <v>0.3417</v>
      </c>
      <c r="H16" s="20">
        <f t="shared" si="1"/>
        <v>1</v>
      </c>
      <c r="I16" s="104"/>
    </row>
    <row r="17" spans="1:9">
      <c r="A17" s="21"/>
      <c r="B17" s="30"/>
      <c r="C17" s="34"/>
      <c r="D17" s="24"/>
      <c r="E17" s="25">
        <f>E16*$C16</f>
        <v>24458.622732</v>
      </c>
      <c r="F17" s="25">
        <f t="shared" ref="F17" si="7">F16*$C16</f>
        <v>26397.698634</v>
      </c>
      <c r="G17" s="25">
        <f t="shared" ref="G17" si="8">G16*$C16</f>
        <v>26397.698634</v>
      </c>
      <c r="H17" s="26">
        <f t="shared" si="1"/>
        <v>77254.02</v>
      </c>
      <c r="I17" s="104"/>
    </row>
    <row r="18" ht="9.95" customHeight="1" spans="1:9">
      <c r="A18" s="15" t="s">
        <v>127</v>
      </c>
      <c r="B18" s="27" t="s">
        <v>20</v>
      </c>
      <c r="C18" s="31">
        <f>Resumo!$D$19</f>
        <v>54034.42</v>
      </c>
      <c r="D18" s="35">
        <f>C18/C$23</f>
        <v>0.238025956671102</v>
      </c>
      <c r="E18" s="32">
        <v>0.3333</v>
      </c>
      <c r="F18" s="32">
        <v>0.3333</v>
      </c>
      <c r="G18" s="32">
        <v>0.3334</v>
      </c>
      <c r="H18" s="20">
        <f t="shared" si="1"/>
        <v>1</v>
      </c>
      <c r="I18" s="104"/>
    </row>
    <row r="19" spans="1:9">
      <c r="A19" s="21"/>
      <c r="B19" s="30"/>
      <c r="C19" s="34"/>
      <c r="D19" s="18"/>
      <c r="E19" s="25">
        <f>E18*$C18</f>
        <v>18009.672186</v>
      </c>
      <c r="F19" s="25">
        <f t="shared" ref="F19" si="9">F18*$C18</f>
        <v>18009.672186</v>
      </c>
      <c r="G19" s="25">
        <f t="shared" ref="G19" si="10">G18*$C18</f>
        <v>18015.075628</v>
      </c>
      <c r="H19" s="26">
        <f t="shared" si="1"/>
        <v>54034.42</v>
      </c>
      <c r="I19" s="104"/>
    </row>
    <row r="20" ht="9.95" customHeight="1" spans="1:14">
      <c r="A20" s="15" t="s">
        <v>140</v>
      </c>
      <c r="B20" s="27" t="s">
        <v>22</v>
      </c>
      <c r="C20" s="31">
        <f>Resumo!D21</f>
        <v>5872.87</v>
      </c>
      <c r="D20" s="18">
        <f>C20/C$23</f>
        <v>0.0258704636813908</v>
      </c>
      <c r="E20" s="36"/>
      <c r="F20" s="36"/>
      <c r="G20" s="32">
        <v>1</v>
      </c>
      <c r="H20" s="20">
        <f t="shared" si="1"/>
        <v>1</v>
      </c>
      <c r="I20" s="104"/>
      <c r="J20" s="105"/>
      <c r="K20" s="105"/>
      <c r="L20" s="105"/>
      <c r="M20" s="105"/>
      <c r="N20" s="105"/>
    </row>
    <row r="21" spans="1:10">
      <c r="A21" s="21"/>
      <c r="B21" s="30"/>
      <c r="C21" s="34"/>
      <c r="D21" s="24"/>
      <c r="E21" s="37"/>
      <c r="F21" s="38"/>
      <c r="G21" s="25">
        <f>G20*$C20</f>
        <v>5872.87</v>
      </c>
      <c r="H21" s="39">
        <f t="shared" ref="H21" si="11">H20*$C20</f>
        <v>5872.87</v>
      </c>
      <c r="I21" s="106"/>
      <c r="J21" s="107"/>
    </row>
    <row r="22" ht="6.95" customHeight="1" spans="1:9">
      <c r="A22" s="40"/>
      <c r="B22" s="41"/>
      <c r="C22" s="42"/>
      <c r="D22" s="43"/>
      <c r="E22" s="44"/>
      <c r="F22" s="44"/>
      <c r="G22" s="44"/>
      <c r="H22" s="45"/>
      <c r="I22" s="103"/>
    </row>
    <row r="23" ht="15.75" spans="1:9">
      <c r="A23" s="46" t="s">
        <v>176</v>
      </c>
      <c r="B23" s="47"/>
      <c r="C23" s="48">
        <f>SUM(C10:C21)</f>
        <v>227010.62</v>
      </c>
      <c r="D23" s="49">
        <f>SUM(D10:D21)</f>
        <v>1</v>
      </c>
      <c r="E23" s="50"/>
      <c r="F23" s="51"/>
      <c r="G23" s="51"/>
      <c r="H23" s="52">
        <f>H21+H19+H17+H15+H13+H11</f>
        <v>227010.62</v>
      </c>
      <c r="I23" s="94"/>
    </row>
    <row r="24" ht="15.75" spans="1:9">
      <c r="A24" s="53" t="s">
        <v>177</v>
      </c>
      <c r="B24" s="54"/>
      <c r="C24" s="55">
        <f>C23-C10</f>
        <v>186077.87</v>
      </c>
      <c r="D24" s="56">
        <f>D23-D10</f>
        <v>0.819687951162813</v>
      </c>
      <c r="E24" s="57"/>
      <c r="F24" s="57"/>
      <c r="G24" s="57"/>
      <c r="H24" s="58"/>
      <c r="I24" s="94"/>
    </row>
    <row r="25" ht="15.75" spans="1:9">
      <c r="A25" s="59" t="s">
        <v>178</v>
      </c>
      <c r="B25" s="60"/>
      <c r="C25" s="60"/>
      <c r="D25" s="61"/>
      <c r="E25" s="62">
        <f>+E13+E15+E17+E19+E21</f>
        <v>84210.35525</v>
      </c>
      <c r="F25" s="62">
        <f t="shared" ref="F25:G25" si="12">+F13+F15+F17+F19+F21</f>
        <v>47820.084516</v>
      </c>
      <c r="G25" s="62">
        <f t="shared" si="12"/>
        <v>54047.430234</v>
      </c>
      <c r="H25" s="63"/>
      <c r="I25" s="94"/>
    </row>
    <row r="26" spans="1:9">
      <c r="A26" s="59" t="s">
        <v>179</v>
      </c>
      <c r="B26" s="60"/>
      <c r="C26" s="60"/>
      <c r="D26" s="61"/>
      <c r="E26" s="64">
        <f>E25/$C$24</f>
        <v>0.452554380862163</v>
      </c>
      <c r="F26" s="64">
        <f>F25/$C$24</f>
        <v>0.256989638348719</v>
      </c>
      <c r="G26" s="64">
        <f>G25/$C$24</f>
        <v>0.290455980789118</v>
      </c>
      <c r="H26" s="65"/>
      <c r="I26" s="94"/>
    </row>
    <row r="27" spans="1:9">
      <c r="A27" s="59" t="s">
        <v>180</v>
      </c>
      <c r="B27" s="60"/>
      <c r="C27" s="60"/>
      <c r="D27" s="61"/>
      <c r="E27" s="66">
        <f>E25+E11</f>
        <v>102734.650583236</v>
      </c>
      <c r="F27" s="66">
        <f>F25+F11</f>
        <v>58339.3771351185</v>
      </c>
      <c r="G27" s="66">
        <f>G25+G11</f>
        <v>65936.5922816458</v>
      </c>
      <c r="H27" s="65"/>
      <c r="I27" s="94"/>
    </row>
    <row r="28" spans="1:9">
      <c r="A28" s="59" t="s">
        <v>181</v>
      </c>
      <c r="B28" s="60"/>
      <c r="C28" s="60"/>
      <c r="D28" s="61"/>
      <c r="E28" s="67">
        <f>E27</f>
        <v>102734.650583236</v>
      </c>
      <c r="F28" s="67">
        <f>E28+F27</f>
        <v>161074.027718354</v>
      </c>
      <c r="G28" s="67">
        <f>F28+G27</f>
        <v>227010.62</v>
      </c>
      <c r="H28" s="65"/>
      <c r="I28" s="94"/>
    </row>
    <row r="29" ht="15.75" spans="1:9">
      <c r="A29" s="68" t="s">
        <v>182</v>
      </c>
      <c r="B29" s="69"/>
      <c r="C29" s="69"/>
      <c r="D29" s="70"/>
      <c r="E29" s="71">
        <f>E26</f>
        <v>0.452554380862163</v>
      </c>
      <c r="F29" s="72">
        <f>F26+E29</f>
        <v>0.709544019210882</v>
      </c>
      <c r="G29" s="72">
        <f>F29+G26</f>
        <v>1</v>
      </c>
      <c r="H29" s="73"/>
      <c r="I29" s="94"/>
    </row>
    <row r="30" ht="33" customHeight="1" spans="1:9">
      <c r="A30" s="74" t="s">
        <v>24</v>
      </c>
      <c r="B30" s="75"/>
      <c r="C30" s="75"/>
      <c r="D30" s="76"/>
      <c r="E30" s="77" t="s">
        <v>25</v>
      </c>
      <c r="F30" s="78"/>
      <c r="G30" s="78"/>
      <c r="H30" s="79"/>
      <c r="I30" s="94"/>
    </row>
    <row r="31" ht="33" customHeight="1" spans="1:9">
      <c r="A31" s="80" t="s">
        <v>26</v>
      </c>
      <c r="B31" s="81"/>
      <c r="C31" s="82"/>
      <c r="D31" s="83" t="s">
        <v>157</v>
      </c>
      <c r="E31" s="84"/>
      <c r="F31" s="85"/>
      <c r="G31" s="85"/>
      <c r="H31" s="86"/>
      <c r="I31" s="94"/>
    </row>
    <row r="32" spans="1:9">
      <c r="A32" s="87" t="s">
        <v>158</v>
      </c>
      <c r="B32" s="87"/>
      <c r="C32" s="88"/>
      <c r="D32" s="88"/>
      <c r="E32" s="89"/>
      <c r="F32" s="90"/>
      <c r="G32" s="90"/>
      <c r="H32" s="91"/>
      <c r="I32" s="108"/>
    </row>
    <row r="33" ht="38.25" customHeight="1" spans="1:12">
      <c r="A33" s="324" t="s">
        <v>29</v>
      </c>
      <c r="B33" s="92"/>
      <c r="C33" s="92"/>
      <c r="D33" s="92"/>
      <c r="E33" s="92"/>
      <c r="F33" s="92"/>
      <c r="G33" s="92"/>
      <c r="H33" s="92"/>
      <c r="I33" s="109"/>
      <c r="J33" s="109"/>
      <c r="K33" s="109"/>
      <c r="L33" s="109"/>
    </row>
    <row r="34" spans="1:9">
      <c r="A34" s="88"/>
      <c r="B34" s="93"/>
      <c r="C34" s="89"/>
      <c r="D34" s="89"/>
      <c r="E34" s="89"/>
      <c r="F34" s="89"/>
      <c r="G34" s="89"/>
      <c r="H34" s="89"/>
      <c r="I34" s="89"/>
    </row>
    <row r="35" spans="1:9">
      <c r="A35" s="88"/>
      <c r="B35" s="93"/>
      <c r="C35" s="89"/>
      <c r="D35" s="89"/>
      <c r="E35" s="94"/>
      <c r="F35" s="89"/>
      <c r="G35" s="89"/>
      <c r="H35" s="89"/>
      <c r="I35" s="89"/>
    </row>
    <row r="36" spans="1:9">
      <c r="A36" s="95"/>
      <c r="B36" s="93"/>
      <c r="C36" s="89"/>
      <c r="D36" s="89"/>
      <c r="E36" s="94"/>
      <c r="F36" s="89"/>
      <c r="G36" s="89"/>
      <c r="H36" s="89"/>
      <c r="I36" s="89"/>
    </row>
    <row r="37" spans="1:9">
      <c r="A37" s="88"/>
      <c r="B37" s="94"/>
      <c r="C37" s="94"/>
      <c r="D37" s="94"/>
      <c r="E37" s="94"/>
      <c r="F37" s="94"/>
      <c r="G37" s="94"/>
      <c r="H37" s="94"/>
      <c r="I37" s="108"/>
    </row>
    <row r="38" spans="1:9">
      <c r="A38" s="94"/>
      <c r="B38" s="94"/>
      <c r="C38" s="94"/>
      <c r="D38" s="94"/>
      <c r="E38" s="94"/>
      <c r="F38" s="94"/>
      <c r="G38" s="94"/>
      <c r="H38" s="94"/>
      <c r="I38" s="94"/>
    </row>
    <row r="39" spans="1:9">
      <c r="A39" s="94"/>
      <c r="B39" s="94"/>
      <c r="C39" s="94"/>
      <c r="D39" s="94"/>
      <c r="E39" s="94"/>
      <c r="F39" s="94"/>
      <c r="G39" s="94"/>
      <c r="H39" s="94"/>
      <c r="I39" s="94"/>
    </row>
    <row r="40" spans="1:9">
      <c r="A40" s="94"/>
      <c r="B40" s="94"/>
      <c r="C40" s="94"/>
      <c r="D40" s="94"/>
      <c r="E40" s="94"/>
      <c r="F40" s="94"/>
      <c r="G40" s="94"/>
      <c r="H40" s="94"/>
      <c r="I40" s="94"/>
    </row>
    <row r="41" spans="1:9">
      <c r="A41" s="94"/>
      <c r="B41" s="94"/>
      <c r="C41" s="94"/>
      <c r="D41" s="94"/>
      <c r="E41" s="94"/>
      <c r="F41" s="94"/>
      <c r="G41" s="94"/>
      <c r="H41" s="94"/>
      <c r="I41" s="94"/>
    </row>
    <row r="42" spans="1:9">
      <c r="A42" s="94"/>
      <c r="B42" s="94"/>
      <c r="C42" s="94"/>
      <c r="D42" s="94"/>
      <c r="E42" s="94"/>
      <c r="F42" s="94"/>
      <c r="G42" s="94"/>
      <c r="H42" s="94"/>
      <c r="I42" s="94"/>
    </row>
    <row r="43" spans="1:9">
      <c r="A43" s="94"/>
      <c r="B43" s="94"/>
      <c r="C43" s="94"/>
      <c r="D43" s="94"/>
      <c r="E43" s="94"/>
      <c r="F43" s="94"/>
      <c r="G43" s="94"/>
      <c r="H43" s="94"/>
      <c r="I43" s="94"/>
    </row>
    <row r="44" spans="1:9">
      <c r="A44" s="94"/>
      <c r="B44" s="94"/>
      <c r="C44" s="94"/>
      <c r="D44" s="94"/>
      <c r="E44" s="94"/>
      <c r="F44" s="94"/>
      <c r="G44" s="94"/>
      <c r="H44" s="94"/>
      <c r="I44" s="94"/>
    </row>
    <row r="45" spans="1:9">
      <c r="A45" s="94"/>
      <c r="B45" s="94"/>
      <c r="C45" s="94"/>
      <c r="D45" s="94"/>
      <c r="E45" s="94"/>
      <c r="F45" s="94"/>
      <c r="G45" s="94"/>
      <c r="H45" s="94"/>
      <c r="I45" s="94"/>
    </row>
    <row r="46" spans="1:9">
      <c r="A46" s="94"/>
      <c r="B46" s="94"/>
      <c r="C46" s="94"/>
      <c r="D46" s="94"/>
      <c r="E46" s="94"/>
      <c r="F46" s="94"/>
      <c r="G46" s="94"/>
      <c r="H46" s="94"/>
      <c r="I46" s="94"/>
    </row>
    <row r="47" spans="1:9">
      <c r="A47" s="94"/>
      <c r="B47" s="94"/>
      <c r="C47" s="94"/>
      <c r="D47" s="94"/>
      <c r="E47" s="94"/>
      <c r="F47" s="94"/>
      <c r="G47" s="94"/>
      <c r="H47" s="94"/>
      <c r="I47" s="94"/>
    </row>
    <row r="48" spans="1:9">
      <c r="A48" s="94"/>
      <c r="B48" s="94"/>
      <c r="C48" s="94"/>
      <c r="D48" s="94"/>
      <c r="E48" s="94"/>
      <c r="F48" s="94"/>
      <c r="G48" s="94"/>
      <c r="H48" s="94"/>
      <c r="I48" s="94"/>
    </row>
    <row r="49" spans="1:9">
      <c r="A49" s="94"/>
      <c r="B49" s="94"/>
      <c r="C49" s="94"/>
      <c r="D49" s="94"/>
      <c r="E49" s="94"/>
      <c r="F49" s="94"/>
      <c r="G49" s="94"/>
      <c r="H49" s="94"/>
      <c r="I49" s="94"/>
    </row>
    <row r="50" spans="1:9">
      <c r="A50" s="94"/>
      <c r="B50" s="94"/>
      <c r="C50" s="94"/>
      <c r="D50" s="94"/>
      <c r="E50" s="94"/>
      <c r="F50" s="94"/>
      <c r="G50" s="94"/>
      <c r="H50" s="94"/>
      <c r="I50" s="94"/>
    </row>
    <row r="51" spans="1:9">
      <c r="A51" s="94"/>
      <c r="B51" s="94"/>
      <c r="C51" s="94"/>
      <c r="D51" s="94"/>
      <c r="E51" s="94"/>
      <c r="F51" s="94"/>
      <c r="G51" s="94"/>
      <c r="H51" s="94"/>
      <c r="I51" s="94"/>
    </row>
    <row r="52" spans="1:9">
      <c r="A52" s="94"/>
      <c r="B52" s="94"/>
      <c r="C52" s="94"/>
      <c r="D52" s="94"/>
      <c r="E52" s="94"/>
      <c r="F52" s="94"/>
      <c r="G52" s="94"/>
      <c r="H52" s="94"/>
      <c r="I52" s="94"/>
    </row>
    <row r="53" spans="1:9">
      <c r="A53" s="94"/>
      <c r="B53" s="94"/>
      <c r="C53" s="94"/>
      <c r="D53" s="94"/>
      <c r="E53" s="94"/>
      <c r="F53" s="94"/>
      <c r="G53" s="94"/>
      <c r="H53" s="94"/>
      <c r="I53" s="94"/>
    </row>
    <row r="54" spans="1:9">
      <c r="A54" s="94"/>
      <c r="B54" s="94"/>
      <c r="C54" s="94"/>
      <c r="D54" s="94"/>
      <c r="E54" s="94"/>
      <c r="F54" s="94"/>
      <c r="G54" s="94"/>
      <c r="H54" s="94"/>
      <c r="I54" s="94"/>
    </row>
    <row r="55" spans="1:9">
      <c r="A55" s="94"/>
      <c r="B55" s="94"/>
      <c r="C55" s="94"/>
      <c r="D55" s="94"/>
      <c r="E55" s="94"/>
      <c r="F55" s="94"/>
      <c r="G55" s="94"/>
      <c r="H55" s="94"/>
      <c r="I55" s="94"/>
    </row>
    <row r="56" spans="1:9">
      <c r="A56" s="94"/>
      <c r="B56" s="94"/>
      <c r="C56" s="94"/>
      <c r="D56" s="94"/>
      <c r="E56" s="94"/>
      <c r="F56" s="94"/>
      <c r="G56" s="94"/>
      <c r="H56" s="94"/>
      <c r="I56" s="94"/>
    </row>
    <row r="57" spans="1:9">
      <c r="A57" s="94"/>
      <c r="B57" s="94"/>
      <c r="C57" s="94"/>
      <c r="D57" s="94"/>
      <c r="E57" s="94"/>
      <c r="F57" s="94"/>
      <c r="G57" s="94"/>
      <c r="H57" s="94"/>
      <c r="I57" s="94"/>
    </row>
    <row r="58" spans="1:9">
      <c r="A58" s="94"/>
      <c r="B58" s="94"/>
      <c r="C58" s="94"/>
      <c r="D58" s="94"/>
      <c r="E58" s="94"/>
      <c r="F58" s="94"/>
      <c r="G58" s="94"/>
      <c r="H58" s="94"/>
      <c r="I58" s="94"/>
    </row>
    <row r="59" spans="1:9">
      <c r="A59" s="94"/>
      <c r="B59" s="94"/>
      <c r="C59" s="94"/>
      <c r="D59" s="94"/>
      <c r="E59" s="94"/>
      <c r="F59" s="94"/>
      <c r="G59" s="94"/>
      <c r="H59" s="94"/>
      <c r="I59" s="94"/>
    </row>
    <row r="60" spans="1:9">
      <c r="A60" s="94"/>
      <c r="B60" s="94"/>
      <c r="C60" s="94"/>
      <c r="D60" s="94"/>
      <c r="E60" s="94"/>
      <c r="F60" s="94"/>
      <c r="G60" s="94"/>
      <c r="H60" s="94"/>
      <c r="I60" s="94"/>
    </row>
    <row r="61" spans="1:9">
      <c r="A61" s="94"/>
      <c r="B61" s="94"/>
      <c r="C61" s="94"/>
      <c r="D61" s="94"/>
      <c r="E61" s="94"/>
      <c r="F61" s="94"/>
      <c r="G61" s="94"/>
      <c r="H61" s="94"/>
      <c r="I61" s="94"/>
    </row>
    <row r="62" spans="1:9">
      <c r="A62" s="94"/>
      <c r="B62" s="94"/>
      <c r="C62" s="94"/>
      <c r="D62" s="94"/>
      <c r="E62" s="94"/>
      <c r="F62" s="94"/>
      <c r="G62" s="94"/>
      <c r="H62" s="94"/>
      <c r="I62" s="94"/>
    </row>
    <row r="63" spans="1:9">
      <c r="A63" s="94"/>
      <c r="B63" s="94"/>
      <c r="C63" s="94"/>
      <c r="D63" s="94"/>
      <c r="E63" s="94"/>
      <c r="F63" s="94"/>
      <c r="G63" s="94"/>
      <c r="H63" s="94"/>
      <c r="I63" s="94"/>
    </row>
    <row r="64" spans="1:9">
      <c r="A64" s="94"/>
      <c r="B64" s="94"/>
      <c r="C64" s="94"/>
      <c r="D64" s="94"/>
      <c r="E64" s="94"/>
      <c r="F64" s="94"/>
      <c r="G64" s="94"/>
      <c r="H64" s="94"/>
      <c r="I64" s="94"/>
    </row>
    <row r="65" spans="1:9">
      <c r="A65" s="94"/>
      <c r="B65" s="94"/>
      <c r="C65" s="94"/>
      <c r="D65" s="94"/>
      <c r="E65" s="94"/>
      <c r="F65" s="94"/>
      <c r="G65" s="94"/>
      <c r="H65" s="94"/>
      <c r="I65" s="94"/>
    </row>
    <row r="66" spans="1:9">
      <c r="A66" s="94"/>
      <c r="B66" s="94"/>
      <c r="C66" s="94"/>
      <c r="D66" s="94"/>
      <c r="E66" s="94"/>
      <c r="F66" s="94"/>
      <c r="G66" s="94"/>
      <c r="H66" s="94"/>
      <c r="I66" s="94"/>
    </row>
    <row r="67" spans="1:9">
      <c r="A67" s="94"/>
      <c r="B67" s="94"/>
      <c r="C67" s="94"/>
      <c r="D67" s="94"/>
      <c r="E67" s="94"/>
      <c r="F67" s="94"/>
      <c r="G67" s="94"/>
      <c r="H67" s="94"/>
      <c r="I67" s="94"/>
    </row>
    <row r="68" spans="1:9">
      <c r="A68" s="94"/>
      <c r="B68" s="94"/>
      <c r="C68" s="94"/>
      <c r="D68" s="94"/>
      <c r="E68" s="94"/>
      <c r="F68" s="94"/>
      <c r="G68" s="94"/>
      <c r="H68" s="94"/>
      <c r="I68" s="94"/>
    </row>
    <row r="69" spans="1:9">
      <c r="A69" s="94"/>
      <c r="B69" s="94"/>
      <c r="C69" s="94"/>
      <c r="D69" s="94"/>
      <c r="E69" s="94"/>
      <c r="F69" s="94"/>
      <c r="G69" s="94"/>
      <c r="H69" s="94"/>
      <c r="I69" s="94"/>
    </row>
    <row r="70" spans="1:9">
      <c r="A70" s="94"/>
      <c r="B70" s="94"/>
      <c r="C70" s="94"/>
      <c r="D70" s="94"/>
      <c r="E70" s="94"/>
      <c r="F70" s="94"/>
      <c r="G70" s="94"/>
      <c r="H70" s="94"/>
      <c r="I70" s="94"/>
    </row>
    <row r="71" spans="1:9">
      <c r="A71" s="94"/>
      <c r="B71" s="94"/>
      <c r="C71" s="94"/>
      <c r="D71" s="94"/>
      <c r="E71" s="94"/>
      <c r="F71" s="94"/>
      <c r="G71" s="94"/>
      <c r="H71" s="94"/>
      <c r="I71" s="94"/>
    </row>
    <row r="72" spans="1:9">
      <c r="A72" s="94"/>
      <c r="B72" s="94"/>
      <c r="C72" s="94"/>
      <c r="D72" s="94"/>
      <c r="E72" s="94"/>
      <c r="F72" s="94"/>
      <c r="G72" s="94"/>
      <c r="H72" s="94"/>
      <c r="I72" s="94"/>
    </row>
    <row r="73" spans="1:9">
      <c r="A73" s="94"/>
      <c r="B73" s="94"/>
      <c r="C73" s="94"/>
      <c r="D73" s="94"/>
      <c r="E73" s="94"/>
      <c r="F73" s="94"/>
      <c r="G73" s="94"/>
      <c r="H73" s="94"/>
      <c r="I73" s="94"/>
    </row>
    <row r="74" spans="1:9">
      <c r="A74" s="94"/>
      <c r="B74" s="94"/>
      <c r="C74" s="94"/>
      <c r="D74" s="94"/>
      <c r="E74" s="94"/>
      <c r="F74" s="94"/>
      <c r="G74" s="94"/>
      <c r="H74" s="94"/>
      <c r="I74" s="94"/>
    </row>
    <row r="75" spans="1:9">
      <c r="A75" s="94"/>
      <c r="B75" s="94"/>
      <c r="C75" s="94"/>
      <c r="D75" s="94"/>
      <c r="E75" s="94"/>
      <c r="F75" s="94"/>
      <c r="G75" s="94"/>
      <c r="H75" s="94"/>
      <c r="I75" s="94"/>
    </row>
    <row r="76" spans="1:9">
      <c r="A76" s="94"/>
      <c r="B76" s="94"/>
      <c r="C76" s="94"/>
      <c r="D76" s="94"/>
      <c r="E76" s="94"/>
      <c r="F76" s="94"/>
      <c r="G76" s="94"/>
      <c r="H76" s="94"/>
      <c r="I76" s="94"/>
    </row>
    <row r="77" spans="1:9">
      <c r="A77" s="94"/>
      <c r="B77" s="94"/>
      <c r="C77" s="94"/>
      <c r="D77" s="94"/>
      <c r="E77" s="94"/>
      <c r="F77" s="94"/>
      <c r="G77" s="94"/>
      <c r="H77" s="94"/>
      <c r="I77" s="94"/>
    </row>
    <row r="78" spans="1:9">
      <c r="A78" s="94"/>
      <c r="B78" s="94"/>
      <c r="C78" s="94"/>
      <c r="D78" s="94"/>
      <c r="E78" s="94"/>
      <c r="F78" s="94"/>
      <c r="G78" s="94"/>
      <c r="H78" s="94"/>
      <c r="I78" s="94"/>
    </row>
    <row r="79" spans="1:9">
      <c r="A79" s="94"/>
      <c r="B79" s="94"/>
      <c r="C79" s="94"/>
      <c r="D79" s="94"/>
      <c r="E79" s="94"/>
      <c r="F79" s="94"/>
      <c r="G79" s="94"/>
      <c r="H79" s="94"/>
      <c r="I79" s="94"/>
    </row>
    <row r="80" spans="1:9">
      <c r="A80" s="94"/>
      <c r="B80" s="94"/>
      <c r="C80" s="94"/>
      <c r="D80" s="94"/>
      <c r="E80" s="94"/>
      <c r="F80" s="94"/>
      <c r="G80" s="94"/>
      <c r="H80" s="94"/>
      <c r="I80" s="94"/>
    </row>
    <row r="81" spans="1:9">
      <c r="A81" s="94"/>
      <c r="B81" s="94"/>
      <c r="C81" s="94"/>
      <c r="D81" s="94"/>
      <c r="E81" s="94"/>
      <c r="F81" s="94"/>
      <c r="G81" s="94"/>
      <c r="H81" s="94"/>
      <c r="I81" s="94"/>
    </row>
    <row r="82" spans="1:9">
      <c r="A82" s="94"/>
      <c r="B82" s="94"/>
      <c r="C82" s="94"/>
      <c r="D82" s="94"/>
      <c r="E82" s="94"/>
      <c r="F82" s="94"/>
      <c r="G82" s="94"/>
      <c r="H82" s="94"/>
      <c r="I82" s="94"/>
    </row>
    <row r="83" spans="1:9">
      <c r="A83" s="94"/>
      <c r="B83" s="94"/>
      <c r="C83" s="94"/>
      <c r="D83" s="94"/>
      <c r="E83" s="94"/>
      <c r="F83" s="94"/>
      <c r="G83" s="94"/>
      <c r="H83" s="94"/>
      <c r="I83" s="94"/>
    </row>
    <row r="84" spans="1:9">
      <c r="A84" s="94"/>
      <c r="B84" s="94"/>
      <c r="C84" s="94"/>
      <c r="D84" s="94"/>
      <c r="E84" s="94"/>
      <c r="F84" s="94"/>
      <c r="G84" s="94"/>
      <c r="H84" s="94"/>
      <c r="I84" s="94"/>
    </row>
    <row r="85" spans="1:9">
      <c r="A85" s="94"/>
      <c r="B85" s="94"/>
      <c r="C85" s="94"/>
      <c r="D85" s="94"/>
      <c r="E85" s="94"/>
      <c r="F85" s="94"/>
      <c r="G85" s="94"/>
      <c r="H85" s="94"/>
      <c r="I85" s="94"/>
    </row>
    <row r="86" spans="1:9">
      <c r="A86" s="94"/>
      <c r="B86" s="94"/>
      <c r="C86" s="94"/>
      <c r="D86" s="94"/>
      <c r="E86" s="94"/>
      <c r="F86" s="94"/>
      <c r="G86" s="94"/>
      <c r="H86" s="94"/>
      <c r="I86" s="94"/>
    </row>
    <row r="87" spans="1:9">
      <c r="A87" s="94"/>
      <c r="B87" s="94"/>
      <c r="C87" s="94"/>
      <c r="D87" s="94"/>
      <c r="E87" s="94"/>
      <c r="F87" s="94"/>
      <c r="G87" s="94"/>
      <c r="H87" s="94"/>
      <c r="I87" s="94"/>
    </row>
    <row r="88" spans="1:9">
      <c r="A88" s="94"/>
      <c r="B88" s="94"/>
      <c r="C88" s="94"/>
      <c r="D88" s="94"/>
      <c r="E88" s="94"/>
      <c r="F88" s="94"/>
      <c r="G88" s="94"/>
      <c r="H88" s="94"/>
      <c r="I88" s="94"/>
    </row>
    <row r="89" spans="1:9">
      <c r="A89" s="94"/>
      <c r="B89" s="94"/>
      <c r="C89" s="94"/>
      <c r="D89" s="94"/>
      <c r="E89" s="94"/>
      <c r="F89" s="94"/>
      <c r="G89" s="94"/>
      <c r="H89" s="94"/>
      <c r="I89" s="94"/>
    </row>
    <row r="90" spans="1:9">
      <c r="A90" s="94"/>
      <c r="B90" s="94"/>
      <c r="C90" s="94"/>
      <c r="D90" s="94"/>
      <c r="E90" s="94"/>
      <c r="F90" s="94"/>
      <c r="G90" s="94"/>
      <c r="H90" s="94"/>
      <c r="I90" s="94"/>
    </row>
    <row r="91" spans="1:9">
      <c r="A91" s="94"/>
      <c r="B91" s="94"/>
      <c r="C91" s="94"/>
      <c r="D91" s="94"/>
      <c r="E91" s="94"/>
      <c r="F91" s="94"/>
      <c r="G91" s="94"/>
      <c r="H91" s="94"/>
      <c r="I91" s="94"/>
    </row>
    <row r="92" spans="1:9">
      <c r="A92" s="94"/>
      <c r="B92" s="94"/>
      <c r="C92" s="94"/>
      <c r="D92" s="94"/>
      <c r="E92" s="94"/>
      <c r="F92" s="94"/>
      <c r="G92" s="94"/>
      <c r="H92" s="94"/>
      <c r="I92" s="94"/>
    </row>
    <row r="93" spans="1:9">
      <c r="A93" s="94"/>
      <c r="B93" s="94"/>
      <c r="C93" s="94"/>
      <c r="D93" s="94"/>
      <c r="E93" s="94"/>
      <c r="F93" s="94"/>
      <c r="G93" s="94"/>
      <c r="H93" s="94"/>
      <c r="I93" s="94"/>
    </row>
    <row r="94" spans="1:9">
      <c r="A94" s="94"/>
      <c r="B94" s="94"/>
      <c r="C94" s="94"/>
      <c r="D94" s="94"/>
      <c r="E94" s="94"/>
      <c r="F94" s="94"/>
      <c r="G94" s="94"/>
      <c r="H94" s="94"/>
      <c r="I94" s="94"/>
    </row>
    <row r="95" spans="1:9">
      <c r="A95" s="94"/>
      <c r="B95" s="94"/>
      <c r="C95" s="94"/>
      <c r="D95" s="94"/>
      <c r="E95" s="94"/>
      <c r="F95" s="94"/>
      <c r="G95" s="94"/>
      <c r="H95" s="94"/>
      <c r="I95" s="94"/>
    </row>
    <row r="96" spans="1:9">
      <c r="A96" s="94"/>
      <c r="B96" s="94"/>
      <c r="C96" s="94"/>
      <c r="D96" s="94"/>
      <c r="E96" s="94"/>
      <c r="F96" s="94"/>
      <c r="G96" s="94"/>
      <c r="H96" s="94"/>
      <c r="I96" s="94"/>
    </row>
    <row r="97" spans="1:9">
      <c r="A97" s="94"/>
      <c r="B97" s="94"/>
      <c r="C97" s="94"/>
      <c r="D97" s="94"/>
      <c r="E97" s="94"/>
      <c r="F97" s="94"/>
      <c r="G97" s="94"/>
      <c r="H97" s="94"/>
      <c r="I97" s="94"/>
    </row>
    <row r="98" spans="1:9">
      <c r="A98" s="94"/>
      <c r="B98" s="94"/>
      <c r="C98" s="94"/>
      <c r="D98" s="94"/>
      <c r="E98" s="94"/>
      <c r="F98" s="94"/>
      <c r="G98" s="94"/>
      <c r="H98" s="94"/>
      <c r="I98" s="94"/>
    </row>
    <row r="99" spans="1:9">
      <c r="A99" s="94"/>
      <c r="B99" s="94"/>
      <c r="C99" s="94"/>
      <c r="D99" s="94"/>
      <c r="E99" s="94"/>
      <c r="F99" s="94"/>
      <c r="G99" s="94"/>
      <c r="H99" s="94"/>
      <c r="I99" s="94"/>
    </row>
    <row r="100" spans="1:9">
      <c r="A100" s="94"/>
      <c r="B100" s="94"/>
      <c r="C100" s="94"/>
      <c r="D100" s="94"/>
      <c r="E100" s="94"/>
      <c r="F100" s="94"/>
      <c r="G100" s="94"/>
      <c r="H100" s="94"/>
      <c r="I100" s="94"/>
    </row>
    <row r="101" spans="1:9">
      <c r="A101" s="94"/>
      <c r="B101" s="94"/>
      <c r="C101" s="94"/>
      <c r="D101" s="94"/>
      <c r="E101" s="94"/>
      <c r="F101" s="94"/>
      <c r="G101" s="94"/>
      <c r="H101" s="94"/>
      <c r="I101" s="94"/>
    </row>
    <row r="102" spans="1:9">
      <c r="A102" s="94"/>
      <c r="B102" s="94"/>
      <c r="C102" s="94"/>
      <c r="D102" s="94"/>
      <c r="E102" s="94"/>
      <c r="F102" s="94"/>
      <c r="G102" s="94"/>
      <c r="H102" s="94"/>
      <c r="I102" s="94"/>
    </row>
    <row r="103" spans="1:9">
      <c r="A103" s="94"/>
      <c r="B103" s="94"/>
      <c r="C103" s="94"/>
      <c r="D103" s="94"/>
      <c r="E103" s="94"/>
      <c r="F103" s="94"/>
      <c r="G103" s="94"/>
      <c r="H103" s="94"/>
      <c r="I103" s="94"/>
    </row>
    <row r="104" spans="1:9">
      <c r="A104" s="94"/>
      <c r="B104" s="94"/>
      <c r="C104" s="94"/>
      <c r="D104" s="94"/>
      <c r="E104" s="94"/>
      <c r="F104" s="94"/>
      <c r="G104" s="94"/>
      <c r="H104" s="94"/>
      <c r="I104" s="94"/>
    </row>
    <row r="105" spans="1:9">
      <c r="A105" s="94"/>
      <c r="B105" s="94"/>
      <c r="C105" s="94"/>
      <c r="D105" s="94"/>
      <c r="E105" s="94"/>
      <c r="F105" s="94"/>
      <c r="G105" s="94"/>
      <c r="H105" s="94"/>
      <c r="I105" s="94"/>
    </row>
    <row r="106" spans="1:9">
      <c r="A106" s="94"/>
      <c r="B106" s="94"/>
      <c r="C106" s="94"/>
      <c r="D106" s="94"/>
      <c r="E106" s="94"/>
      <c r="F106" s="94"/>
      <c r="G106" s="94"/>
      <c r="H106" s="94"/>
      <c r="I106" s="94"/>
    </row>
    <row r="107" spans="1:9">
      <c r="A107" s="94"/>
      <c r="B107" s="94"/>
      <c r="C107" s="94"/>
      <c r="D107" s="94"/>
      <c r="E107" s="94"/>
      <c r="F107" s="94"/>
      <c r="G107" s="94"/>
      <c r="H107" s="94"/>
      <c r="I107" s="94"/>
    </row>
    <row r="108" spans="1:9">
      <c r="A108" s="94"/>
      <c r="B108" s="94"/>
      <c r="C108" s="94"/>
      <c r="D108" s="94"/>
      <c r="E108" s="94"/>
      <c r="F108" s="94"/>
      <c r="G108" s="94"/>
      <c r="H108" s="94"/>
      <c r="I108" s="94"/>
    </row>
    <row r="109" spans="1:9">
      <c r="A109" s="94"/>
      <c r="B109" s="94"/>
      <c r="C109" s="94"/>
      <c r="D109" s="94"/>
      <c r="E109" s="94"/>
      <c r="F109" s="94"/>
      <c r="G109" s="94"/>
      <c r="H109" s="94"/>
      <c r="I109" s="94"/>
    </row>
    <row r="110" spans="1:9">
      <c r="A110" s="94"/>
      <c r="B110" s="94"/>
      <c r="C110" s="94"/>
      <c r="D110" s="94"/>
      <c r="E110" s="94"/>
      <c r="F110" s="94"/>
      <c r="G110" s="94"/>
      <c r="H110" s="94"/>
      <c r="I110" s="94"/>
    </row>
    <row r="111" spans="1:9">
      <c r="A111" s="94"/>
      <c r="B111" s="94"/>
      <c r="C111" s="94"/>
      <c r="D111" s="94"/>
      <c r="E111" s="94"/>
      <c r="F111" s="94"/>
      <c r="G111" s="94"/>
      <c r="H111" s="94"/>
      <c r="I111" s="94"/>
    </row>
    <row r="112" spans="1:9">
      <c r="A112" s="94"/>
      <c r="B112" s="94"/>
      <c r="C112" s="94"/>
      <c r="D112" s="94"/>
      <c r="E112" s="94"/>
      <c r="F112" s="94"/>
      <c r="G112" s="94"/>
      <c r="H112" s="94"/>
      <c r="I112" s="94"/>
    </row>
    <row r="113" spans="1:9">
      <c r="A113" s="94"/>
      <c r="B113" s="94"/>
      <c r="C113" s="94"/>
      <c r="D113" s="94"/>
      <c r="E113" s="94"/>
      <c r="F113" s="94"/>
      <c r="G113" s="94"/>
      <c r="H113" s="94"/>
      <c r="I113" s="94"/>
    </row>
    <row r="114" spans="1:9">
      <c r="A114" s="94"/>
      <c r="B114" s="94"/>
      <c r="C114" s="94"/>
      <c r="D114" s="94"/>
      <c r="E114" s="94"/>
      <c r="F114" s="94"/>
      <c r="G114" s="94"/>
      <c r="H114" s="94"/>
      <c r="I114" s="94"/>
    </row>
    <row r="115" spans="1:9">
      <c r="A115" s="94"/>
      <c r="B115" s="94"/>
      <c r="C115" s="94"/>
      <c r="D115" s="94"/>
      <c r="E115" s="94"/>
      <c r="F115" s="94"/>
      <c r="G115" s="94"/>
      <c r="H115" s="94"/>
      <c r="I115" s="94"/>
    </row>
    <row r="116" spans="1:9">
      <c r="A116" s="94"/>
      <c r="B116" s="94"/>
      <c r="C116" s="94"/>
      <c r="D116" s="94"/>
      <c r="E116" s="94"/>
      <c r="F116" s="94"/>
      <c r="G116" s="94"/>
      <c r="H116" s="94"/>
      <c r="I116" s="94"/>
    </row>
    <row r="117" spans="1:9">
      <c r="A117" s="94"/>
      <c r="B117" s="94"/>
      <c r="C117" s="94"/>
      <c r="D117" s="94"/>
      <c r="E117" s="94"/>
      <c r="F117" s="94"/>
      <c r="G117" s="94"/>
      <c r="H117" s="94"/>
      <c r="I117" s="94"/>
    </row>
    <row r="118" spans="1:9">
      <c r="A118" s="94"/>
      <c r="B118" s="94"/>
      <c r="C118" s="94"/>
      <c r="D118" s="94"/>
      <c r="E118" s="94"/>
      <c r="F118" s="94"/>
      <c r="G118" s="94"/>
      <c r="H118" s="94"/>
      <c r="I118" s="94"/>
    </row>
    <row r="119" spans="1:9">
      <c r="A119" s="94"/>
      <c r="B119" s="94"/>
      <c r="C119" s="94"/>
      <c r="D119" s="94"/>
      <c r="E119" s="94"/>
      <c r="F119" s="94"/>
      <c r="G119" s="94"/>
      <c r="H119" s="94"/>
      <c r="I119" s="94"/>
    </row>
    <row r="120" spans="1:9">
      <c r="A120" s="94"/>
      <c r="B120" s="94"/>
      <c r="C120" s="94"/>
      <c r="D120" s="94"/>
      <c r="E120" s="94"/>
      <c r="F120" s="94"/>
      <c r="G120" s="94"/>
      <c r="H120" s="94"/>
      <c r="I120" s="94"/>
    </row>
    <row r="121" spans="1:9">
      <c r="A121" s="94"/>
      <c r="B121" s="94"/>
      <c r="C121" s="94"/>
      <c r="D121" s="94"/>
      <c r="E121" s="94"/>
      <c r="F121" s="94"/>
      <c r="G121" s="94"/>
      <c r="H121" s="94"/>
      <c r="I121" s="94"/>
    </row>
    <row r="122" spans="1:9">
      <c r="A122" s="94"/>
      <c r="B122" s="94"/>
      <c r="C122" s="94"/>
      <c r="D122" s="94"/>
      <c r="E122" s="94"/>
      <c r="F122" s="94"/>
      <c r="G122" s="94"/>
      <c r="H122" s="94"/>
      <c r="I122" s="94"/>
    </row>
    <row r="123" spans="1:9">
      <c r="A123" s="94"/>
      <c r="B123" s="94"/>
      <c r="C123" s="94"/>
      <c r="D123" s="94"/>
      <c r="E123" s="94"/>
      <c r="F123" s="94"/>
      <c r="G123" s="94"/>
      <c r="H123" s="94"/>
      <c r="I123" s="94"/>
    </row>
    <row r="124" spans="1:9">
      <c r="A124" s="94"/>
      <c r="B124" s="94"/>
      <c r="C124" s="94"/>
      <c r="D124" s="94"/>
      <c r="E124" s="94"/>
      <c r="F124" s="94"/>
      <c r="G124" s="94"/>
      <c r="H124" s="94"/>
      <c r="I124" s="94"/>
    </row>
    <row r="125" spans="1:9">
      <c r="A125" s="94"/>
      <c r="B125" s="94"/>
      <c r="C125" s="94"/>
      <c r="D125" s="94"/>
      <c r="E125" s="94"/>
      <c r="F125" s="94"/>
      <c r="G125" s="94"/>
      <c r="H125" s="94"/>
      <c r="I125" s="94"/>
    </row>
    <row r="126" spans="1:9">
      <c r="A126" s="94"/>
      <c r="B126" s="94"/>
      <c r="C126" s="94"/>
      <c r="D126" s="94"/>
      <c r="E126" s="94"/>
      <c r="F126" s="94"/>
      <c r="G126" s="94"/>
      <c r="H126" s="94"/>
      <c r="I126" s="94"/>
    </row>
    <row r="127" spans="1:9">
      <c r="A127" s="94"/>
      <c r="B127" s="94"/>
      <c r="C127" s="94"/>
      <c r="D127" s="94"/>
      <c r="E127" s="94"/>
      <c r="F127" s="94"/>
      <c r="G127" s="94"/>
      <c r="H127" s="94"/>
      <c r="I127" s="94"/>
    </row>
    <row r="128" spans="1:9">
      <c r="A128" s="94"/>
      <c r="B128" s="94"/>
      <c r="C128" s="94"/>
      <c r="D128" s="94"/>
      <c r="E128" s="94"/>
      <c r="F128" s="94"/>
      <c r="G128" s="94"/>
      <c r="H128" s="94"/>
      <c r="I128" s="94"/>
    </row>
    <row r="129" spans="1:9">
      <c r="A129" s="94"/>
      <c r="B129" s="94"/>
      <c r="C129" s="94"/>
      <c r="D129" s="94"/>
      <c r="F129" s="94"/>
      <c r="G129" s="94"/>
      <c r="H129" s="94"/>
      <c r="I129" s="94"/>
    </row>
    <row r="130" spans="1:9">
      <c r="A130" s="94"/>
      <c r="B130" s="94"/>
      <c r="C130" s="94"/>
      <c r="D130" s="94"/>
      <c r="F130" s="94"/>
      <c r="G130" s="94"/>
      <c r="H130" s="94"/>
      <c r="I130" s="94"/>
    </row>
  </sheetData>
  <mergeCells count="49">
    <mergeCell ref="A1:H1"/>
    <mergeCell ref="A2:H2"/>
    <mergeCell ref="A3:G3"/>
    <mergeCell ref="A4:H4"/>
    <mergeCell ref="A7:H7"/>
    <mergeCell ref="E8:G8"/>
    <mergeCell ref="A23:B23"/>
    <mergeCell ref="A24:B24"/>
    <mergeCell ref="A25:D25"/>
    <mergeCell ref="A26:D26"/>
    <mergeCell ref="A27:D27"/>
    <mergeCell ref="A28:D28"/>
    <mergeCell ref="A29:D29"/>
    <mergeCell ref="A30:D30"/>
    <mergeCell ref="A31:C31"/>
    <mergeCell ref="A32:B32"/>
    <mergeCell ref="A33:H33"/>
    <mergeCell ref="A8:A9"/>
    <mergeCell ref="A10:A11"/>
    <mergeCell ref="A12:A13"/>
    <mergeCell ref="A14:A15"/>
    <mergeCell ref="A16:A17"/>
    <mergeCell ref="A18:A19"/>
    <mergeCell ref="A20:A21"/>
    <mergeCell ref="B8:B9"/>
    <mergeCell ref="B10:B11"/>
    <mergeCell ref="B12:B13"/>
    <mergeCell ref="B14:B15"/>
    <mergeCell ref="B16:B17"/>
    <mergeCell ref="B18:B19"/>
    <mergeCell ref="B20:B21"/>
    <mergeCell ref="C8:C9"/>
    <mergeCell ref="C10:C11"/>
    <mergeCell ref="C12:C13"/>
    <mergeCell ref="C14:C15"/>
    <mergeCell ref="C16:C17"/>
    <mergeCell ref="C18:C19"/>
    <mergeCell ref="C20:C21"/>
    <mergeCell ref="D8:D9"/>
    <mergeCell ref="D10:D11"/>
    <mergeCell ref="D12:D13"/>
    <mergeCell ref="D14:D15"/>
    <mergeCell ref="D16:D17"/>
    <mergeCell ref="D18:D19"/>
    <mergeCell ref="D20:D21"/>
    <mergeCell ref="H8:H9"/>
    <mergeCell ref="H23:H24"/>
    <mergeCell ref="A5:H6"/>
    <mergeCell ref="E30:H31"/>
  </mergeCells>
  <printOptions horizontalCentered="1"/>
  <pageMargins left="0" right="0" top="0.708661417322835" bottom="0.433070866141732" header="0.31496062992126" footer="0.118110236220472"/>
  <pageSetup paperSize="9" scale="80" orientation="landscape"/>
  <headerFooter>
    <oddHeader>&amp;RFls.:________
Processo n.º 23069.188811/2022-58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2022-11-17T13:49:00Z</cp:lastPrinted>
  <dcterms:modified xsi:type="dcterms:W3CDTF">2022-11-23T11:00:45Z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F3BA573D98D3416ABE8565316ED25E08</vt:lpwstr>
  </property>
  <property fmtid="{D5CDD505-2E9C-101B-9397-08002B2CF9AE}" pid="3" name="KSOProductBuildVer">
    <vt:lpwstr>1046-11.2.0.11380</vt:lpwstr>
  </property>
</Properties>
</file>